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mp" ContentType="image/p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ttps://epcorweb/en-ca/departments/drainage/sites/SS/BusSup/SUC/Shared Documents/SIAP - Stormwater Intensity Adjustment Program/"/>
    </mc:Choice>
  </mc:AlternateContent>
  <xr:revisionPtr revIDLastSave="0" documentId="13_ncr:1_{F65888F7-40E5-4BF0-879C-BB7E766FFE8E}" xr6:coauthVersionLast="47" xr6:coauthVersionMax="47" xr10:uidLastSave="{00000000-0000-0000-0000-000000000000}"/>
  <workbookProtection workbookAlgorithmName="SHA-512" workbookHashValue="6awtnkfa64qnJQPuRPxRsTb6UXnntFRdr8XNRy0ELDchynN/ZcIk9tIJ0uiE5/Ar1KnRdGMvMFo+RNG9JNlrzg==" workbookSaltValue="IC5v2o5wva1hNWWEiJqbZQ==" workbookSpinCount="100000" lockStructure="1"/>
  <bookViews>
    <workbookView xWindow="7215" yWindow="255" windowWidth="21600" windowHeight="11805" xr2:uid="{00000000-000D-0000-FFFF-FFFF00000000}"/>
  </bookViews>
  <sheets>
    <sheet name="Detailed Site Coverage" sheetId="3" r:id="rId1"/>
    <sheet name="Ponds and Other Storage" sheetId="7" r:id="rId2"/>
    <sheet name="LID" sheetId="8" r:id="rId3"/>
    <sheet name="Control" sheetId="4" state="hidden" r:id="rId4"/>
  </sheets>
  <definedNames>
    <definedName name="_xlnm.Print_Area" localSheetId="0">'Detailed Site Coverage'!$A$1:$R$73</definedName>
    <definedName name="_xlnm.Print_Area" localSheetId="2">LID!$A$1:$K$92</definedName>
    <definedName name="_xlnm.Print_Area" localSheetId="1">'Ponds and Other Storage'!$A$1:$P$71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6" i="8" l="1"/>
  <c r="C26" i="8"/>
  <c r="G14" i="8"/>
  <c r="G13" i="8"/>
  <c r="G12" i="8"/>
  <c r="G11" i="8"/>
  <c r="E14" i="8"/>
  <c r="E13" i="8"/>
  <c r="E12" i="8"/>
  <c r="E11" i="8"/>
  <c r="I12" i="7"/>
  <c r="I9" i="7"/>
  <c r="M10" i="3"/>
  <c r="D14" i="3"/>
  <c r="D13" i="3"/>
  <c r="D12" i="3"/>
  <c r="D11" i="3"/>
  <c r="C15" i="8"/>
  <c r="I13" i="7" l="1"/>
  <c r="I14" i="7" s="1"/>
  <c r="I15" i="7" s="1"/>
  <c r="G15" i="8"/>
  <c r="C27" i="8"/>
  <c r="D27" i="8" s="1"/>
  <c r="M11" i="3"/>
  <c r="M12" i="3"/>
  <c r="E15" i="8"/>
  <c r="F11" i="8" s="1"/>
  <c r="C28" i="8" s="1"/>
  <c r="F14" i="8" l="1"/>
  <c r="F13" i="8"/>
  <c r="F12" i="8"/>
  <c r="D28" i="8" s="1"/>
  <c r="C29" i="8" s="1"/>
  <c r="C15" i="3"/>
  <c r="M9" i="3" s="1"/>
  <c r="M13" i="3" s="1"/>
  <c r="M14" i="3" s="1"/>
  <c r="D15" i="3"/>
  <c r="E15" i="3" s="1"/>
  <c r="F15" i="8" l="1"/>
</calcChain>
</file>

<file path=xl/sharedStrings.xml><?xml version="1.0" encoding="utf-8"?>
<sst xmlns="http://schemas.openxmlformats.org/spreadsheetml/2006/main" count="625" uniqueCount="187">
  <si>
    <t>Stormwater Intensity Adjustment Program</t>
  </si>
  <si>
    <r>
      <rPr>
        <sz val="20"/>
        <color rgb="FF000000"/>
        <rFont val="Calibri"/>
      </rPr>
      <t xml:space="preserve">Engineering Assessment Template for </t>
    </r>
    <r>
      <rPr>
        <u/>
        <sz val="20"/>
        <color rgb="FF000000"/>
        <rFont val="Calibri"/>
      </rPr>
      <t>Detailed Site Coverage</t>
    </r>
    <r>
      <rPr>
        <sz val="20"/>
        <color rgb="FF000000"/>
        <rFont val="Calibri"/>
      </rPr>
      <t xml:space="preserve"> Application</t>
    </r>
  </si>
  <si>
    <r>
      <rPr>
        <b/>
        <u/>
        <sz val="11"/>
        <color rgb="FF000000"/>
        <rFont val="Calibri"/>
      </rPr>
      <t>Step 1</t>
    </r>
    <r>
      <rPr>
        <sz val="11"/>
        <color rgb="FF000000"/>
        <rFont val="Calibri"/>
      </rPr>
      <t>: Please enter the total area for your property and the breakdown (in square meters) related to each land use type for your property into the highlighted cells below.</t>
    </r>
  </si>
  <si>
    <t>For Internal Use Only</t>
  </si>
  <si>
    <t xml:space="preserve">Total site area (square meters): </t>
  </si>
  <si>
    <t>sq m.</t>
  </si>
  <si>
    <t xml:space="preserve"> </t>
  </si>
  <si>
    <t>Site Assessment Coefficient**:</t>
  </si>
  <si>
    <t>Land Use</t>
  </si>
  <si>
    <t>% Area</t>
  </si>
  <si>
    <t>Runoff Coefficient*</t>
  </si>
  <si>
    <t>Zoning (as per Wastewater Collection Bylaw)</t>
  </si>
  <si>
    <t>Roof, Buildings</t>
  </si>
  <si>
    <t>Size Flag</t>
  </si>
  <si>
    <t>Pavement</t>
  </si>
  <si>
    <t>Zoning Runoff Coefficient</t>
  </si>
  <si>
    <t>Gravel Areas</t>
  </si>
  <si>
    <t>Adjusted Development Intensity:</t>
  </si>
  <si>
    <t>Grass and Natural Vegetation</t>
  </si>
  <si>
    <t>Estimated Stormwater Discount</t>
  </si>
  <si>
    <t>Total land area:</t>
  </si>
  <si>
    <t>* Source: EPCOR Drainage Services Guidelines for Stormwater Management - onsite-stormwater-management-guidelines.pdf</t>
  </si>
  <si>
    <t>**The runoff coefficient adjustment is based on site condition assessment. The development intensity can be adjusted based on the calculated updated site assessment coefficient.</t>
  </si>
  <si>
    <r>
      <rPr>
        <b/>
        <u/>
        <sz val="11"/>
        <color rgb="FF000000"/>
        <rFont val="Calibri"/>
      </rPr>
      <t>Step 2</t>
    </r>
    <r>
      <rPr>
        <sz val="11"/>
        <color rgb="FF000000"/>
        <rFont val="Calibri"/>
      </rPr>
      <t xml:space="preserve">: Please enter the zoning assigned by the City of Edmonton for your Property. If you do not know your assigned zoning, you can find it at </t>
    </r>
    <r>
      <rPr>
        <i/>
        <sz val="11"/>
        <color rgb="FF000000"/>
        <rFont val="Calibri"/>
      </rPr>
      <t>maps.edmonton.ca</t>
    </r>
    <r>
      <rPr>
        <sz val="11"/>
        <color rgb="FF000000"/>
        <rFont val="Calibri"/>
      </rPr>
      <t xml:space="preserve"> and select </t>
    </r>
    <r>
      <rPr>
        <i/>
        <sz val="11"/>
        <color rgb="FF000000"/>
        <rFont val="Calibri"/>
      </rPr>
      <t>'Address Lookup'</t>
    </r>
    <r>
      <rPr>
        <sz val="11"/>
        <color rgb="FF000000"/>
        <rFont val="Calibri"/>
      </rPr>
      <t>. Please enter the abbreviated code.</t>
    </r>
  </si>
  <si>
    <t>Assigned Zoning</t>
  </si>
  <si>
    <r>
      <rPr>
        <b/>
        <u/>
        <sz val="11"/>
        <color rgb="FF000000"/>
        <rFont val="Calibri"/>
        <scheme val="minor"/>
      </rPr>
      <t>Step 3</t>
    </r>
    <r>
      <rPr>
        <sz val="11"/>
        <color rgb="FF000000"/>
        <rFont val="Calibri"/>
        <scheme val="minor"/>
      </rPr>
      <t xml:space="preserve">: Please include site plan with landuse areas clearly indicated. </t>
    </r>
  </si>
  <si>
    <t>LEGEND</t>
  </si>
  <si>
    <t>HOUSE</t>
  </si>
  <si>
    <t>PAVEMENT</t>
  </si>
  <si>
    <t>GRASS</t>
  </si>
  <si>
    <t>GRAVEL</t>
  </si>
  <si>
    <r>
      <rPr>
        <sz val="20"/>
        <color rgb="FF000000"/>
        <rFont val="Calibri"/>
      </rPr>
      <t xml:space="preserve">Engineering Assessment Template for </t>
    </r>
    <r>
      <rPr>
        <u/>
        <sz val="20"/>
        <color rgb="FF000000"/>
        <rFont val="Calibri"/>
      </rPr>
      <t>Ponds and Other Storage</t>
    </r>
    <r>
      <rPr>
        <sz val="20"/>
        <color rgb="FF000000"/>
        <rFont val="Calibri"/>
      </rPr>
      <t xml:space="preserve"> Application</t>
    </r>
  </si>
  <si>
    <t>A stormwater credit is granted to sites that controlled the stormwater release rate below the 5 year peak discharge.</t>
  </si>
  <si>
    <r>
      <rPr>
        <b/>
        <u/>
        <sz val="11"/>
        <color rgb="FF000000"/>
        <rFont val="Calibri"/>
      </rPr>
      <t>Step 1:</t>
    </r>
    <r>
      <rPr>
        <sz val="11"/>
        <color rgb="FF000000"/>
        <rFont val="Calibri"/>
      </rPr>
      <t xml:space="preserve"> Please enter the contributing runoff area for your property, the type of flow control and ability to store stormwater on site into the highlighted cells below.</t>
    </r>
  </si>
  <si>
    <t>Contributing Runoff Area</t>
  </si>
  <si>
    <t>Outlet Rate:</t>
  </si>
  <si>
    <t>Discharge Control Rate</t>
  </si>
  <si>
    <t>Peak 5 yr Intensity*:</t>
  </si>
  <si>
    <t>Discharge Restriction Type</t>
  </si>
  <si>
    <t> </t>
  </si>
  <si>
    <t>Peak 5 yr Discharge:</t>
  </si>
  <si>
    <t>Storage Method</t>
  </si>
  <si>
    <t>Discharge Ratio:</t>
  </si>
  <si>
    <t>Storage Volume</t>
  </si>
  <si>
    <t>Zone Runoff Coefficent</t>
  </si>
  <si>
    <t xml:space="preserve">*Source: Table 2.7 Chicago Distribution: 4-Hr Design Storm Data, EPCOR VOL 3-02 Stormwater Management and Design Manual. </t>
  </si>
  <si>
    <t>2021_drainage_design-standards_volume-3-02.pdf</t>
  </si>
  <si>
    <r>
      <rPr>
        <b/>
        <u/>
        <sz val="11"/>
        <color rgb="FF000000"/>
        <rFont val="Calibri"/>
      </rPr>
      <t>Step 2:</t>
    </r>
    <r>
      <rPr>
        <sz val="11"/>
        <color rgb="FF000000"/>
        <rFont val="Calibri"/>
      </rPr>
      <t xml:space="preserve"> Please include site plan with the contributing area, location of discharge restriction, storage feature and discharge points.</t>
    </r>
  </si>
  <si>
    <t>Engineering Assessment Template for LID Application</t>
  </si>
  <si>
    <r>
      <rPr>
        <b/>
        <u/>
        <sz val="11"/>
        <color rgb="FF242424"/>
        <rFont val="Aptos Narrow"/>
      </rPr>
      <t>Step 1</t>
    </r>
    <r>
      <rPr>
        <sz val="11"/>
        <color rgb="FF242424"/>
        <rFont val="Aptos Narrow"/>
      </rPr>
      <t>: Please enter the contributing runoff area for each land use, the ability to store stormwater on site, and the storage method into the highlighted cells below.</t>
    </r>
  </si>
  <si>
    <t>Volume Reduction: Stormwater management is designed to retained 18 mm of rainfall onsite.</t>
  </si>
  <si>
    <t>example: building roof draining to cistern, rain garden for parking lot.</t>
  </si>
  <si>
    <t>Runoff Coefficient</t>
  </si>
  <si>
    <t>Runoff Potential</t>
  </si>
  <si>
    <t>Runoff Contribution</t>
  </si>
  <si>
    <t>Contributing area Land Use:</t>
  </si>
  <si>
    <t>Volume Reduction Credit Proportion:</t>
  </si>
  <si>
    <t>Total Volume Reduction credit:</t>
  </si>
  <si>
    <r>
      <rPr>
        <b/>
        <u/>
        <sz val="11"/>
        <color rgb="FF000000"/>
        <rFont val="Calibri"/>
        <scheme val="minor"/>
      </rPr>
      <t>Step 2</t>
    </r>
    <r>
      <rPr>
        <sz val="11"/>
        <color rgb="FF000000"/>
        <rFont val="Calibri"/>
        <scheme val="minor"/>
      </rPr>
      <t>: Please include site plan with the contributing area, flow pattern through site and location of storage feature.</t>
    </r>
  </si>
  <si>
    <t>Zoning</t>
  </si>
  <si>
    <t>Area threshold</t>
  </si>
  <si>
    <t>Small Lot Run-off Coefficient</t>
  </si>
  <si>
    <t>Large Lot Run-off Coefficient</t>
  </si>
  <si>
    <t>WASS Zone</t>
  </si>
  <si>
    <t>BYLAW Zone</t>
  </si>
  <si>
    <t>Valid Fr.</t>
  </si>
  <si>
    <t>Valid to</t>
  </si>
  <si>
    <t>Notes</t>
  </si>
  <si>
    <t>A</t>
  </si>
  <si>
    <t>Existing and in Updated Bylaw</t>
  </si>
  <si>
    <t>AG</t>
  </si>
  <si>
    <t>AES</t>
  </si>
  <si>
    <t>Existing and in Updated Mapping</t>
  </si>
  <si>
    <t>AJ</t>
  </si>
  <si>
    <t>BE</t>
  </si>
  <si>
    <t>DC</t>
  </si>
  <si>
    <t>CB</t>
  </si>
  <si>
    <t>EIM</t>
  </si>
  <si>
    <t>IM</t>
  </si>
  <si>
    <t>CG</t>
  </si>
  <si>
    <t>IH</t>
  </si>
  <si>
    <t>CN</t>
  </si>
  <si>
    <t>PU</t>
  </si>
  <si>
    <t>DC1</t>
  </si>
  <si>
    <t>RR</t>
  </si>
  <si>
    <t>DC2</t>
  </si>
  <si>
    <t>RS</t>
  </si>
  <si>
    <t>New Standard Zone</t>
  </si>
  <si>
    <t>FD</t>
  </si>
  <si>
    <t>RSF</t>
  </si>
  <si>
    <t>RSM</t>
  </si>
  <si>
    <t>RM</t>
  </si>
  <si>
    <t>MU</t>
  </si>
  <si>
    <t>RL</t>
  </si>
  <si>
    <t>MUN</t>
  </si>
  <si>
    <t>NA</t>
  </si>
  <si>
    <t>PS</t>
  </si>
  <si>
    <t>PS1</t>
  </si>
  <si>
    <t>PSN</t>
  </si>
  <si>
    <t>UF</t>
  </si>
  <si>
    <t>RVSA</t>
  </si>
  <si>
    <t>UI</t>
  </si>
  <si>
    <t>A1</t>
  </si>
  <si>
    <t>New Special Area</t>
  </si>
  <si>
    <t>A2</t>
  </si>
  <si>
    <t>A3</t>
  </si>
  <si>
    <t>A4</t>
  </si>
  <si>
    <t>A5</t>
  </si>
  <si>
    <t>A6</t>
  </si>
  <si>
    <t>AED</t>
  </si>
  <si>
    <t>ALA</t>
  </si>
  <si>
    <t>ASC</t>
  </si>
  <si>
    <t>AUVC</t>
  </si>
  <si>
    <t>BLMR</t>
  </si>
  <si>
    <t>BMR</t>
  </si>
  <si>
    <t>BP</t>
  </si>
  <si>
    <t>BRH</t>
  </si>
  <si>
    <t>CCA</t>
  </si>
  <si>
    <t>CCHD</t>
  </si>
  <si>
    <t>CCLD</t>
  </si>
  <si>
    <t>CCMD</t>
  </si>
  <si>
    <t>CCNC</t>
  </si>
  <si>
    <t>CCSD</t>
  </si>
  <si>
    <t>CMU</t>
  </si>
  <si>
    <t>CMUV</t>
  </si>
  <si>
    <t>DC/IND</t>
  </si>
  <si>
    <t>ECB</t>
  </si>
  <si>
    <t>EETB</t>
  </si>
  <si>
    <t>EETC</t>
  </si>
  <si>
    <t>EETIM</t>
  </si>
  <si>
    <t>EETL</t>
  </si>
  <si>
    <t>EETM</t>
  </si>
  <si>
    <t>EETR</t>
  </si>
  <si>
    <t>EIB</t>
  </si>
  <si>
    <t>GHLD</t>
  </si>
  <si>
    <t>GLD</t>
  </si>
  <si>
    <t>GLDF</t>
  </si>
  <si>
    <t>GLRA</t>
  </si>
  <si>
    <t>GMRA</t>
  </si>
  <si>
    <t>GRH</t>
  </si>
  <si>
    <t>GVC</t>
  </si>
  <si>
    <t>HA</t>
  </si>
  <si>
    <t>HDR</t>
  </si>
  <si>
    <t>IBES</t>
  </si>
  <si>
    <t>ILES</t>
  </si>
  <si>
    <t>JAMSC</t>
  </si>
  <si>
    <t>MED</t>
  </si>
  <si>
    <t>MMS</t>
  </si>
  <si>
    <t>MMUT</t>
  </si>
  <si>
    <t>MRC</t>
  </si>
  <si>
    <t>NSRVES</t>
  </si>
  <si>
    <t>OLD</t>
  </si>
  <si>
    <t>ORA</t>
  </si>
  <si>
    <t>ORH</t>
  </si>
  <si>
    <t>PLD</t>
  </si>
  <si>
    <t>PRH</t>
  </si>
  <si>
    <t>RAES</t>
  </si>
  <si>
    <t>RCES</t>
  </si>
  <si>
    <t>RF4t</t>
  </si>
  <si>
    <t>RF5t</t>
  </si>
  <si>
    <t>RMU</t>
  </si>
  <si>
    <t>RPLt</t>
  </si>
  <si>
    <t>RTCC</t>
  </si>
  <si>
    <t>RTCMR</t>
  </si>
  <si>
    <t>RTCR</t>
  </si>
  <si>
    <t>RVRH</t>
  </si>
  <si>
    <t>SLD</t>
  </si>
  <si>
    <t>SRA</t>
  </si>
  <si>
    <t>SRH</t>
  </si>
  <si>
    <t>TC-C</t>
  </si>
  <si>
    <t>TMU</t>
  </si>
  <si>
    <t>TSDR</t>
  </si>
  <si>
    <t>TSLR</t>
  </si>
  <si>
    <t>UC3ES</t>
  </si>
  <si>
    <t>UW</t>
  </si>
  <si>
    <r>
      <t>Area m</t>
    </r>
    <r>
      <rPr>
        <b/>
        <vertAlign val="superscript"/>
        <sz val="11"/>
        <color theme="1"/>
        <rFont val="Calibri"/>
        <family val="2"/>
        <scheme val="minor"/>
      </rPr>
      <t>2</t>
    </r>
  </si>
  <si>
    <r>
      <t>m</t>
    </r>
    <r>
      <rPr>
        <vertAlign val="superscript"/>
        <sz val="11"/>
        <color rgb="FF000000"/>
        <rFont val="Calibri"/>
        <family val="2"/>
      </rPr>
      <t>2</t>
    </r>
  </si>
  <si>
    <r>
      <t>m</t>
    </r>
    <r>
      <rPr>
        <vertAlign val="superscript"/>
        <sz val="11"/>
        <color rgb="FF000000"/>
        <rFont val="Calibri"/>
        <family val="2"/>
      </rPr>
      <t>3</t>
    </r>
    <r>
      <rPr>
        <sz val="11"/>
        <color rgb="FF000000"/>
        <rFont val="Calibri"/>
        <family val="2"/>
      </rPr>
      <t>/s/ha</t>
    </r>
  </si>
  <si>
    <r>
      <t>m</t>
    </r>
    <r>
      <rPr>
        <vertAlign val="superscript"/>
        <sz val="11"/>
        <color rgb="FF000000"/>
        <rFont val="Calibri"/>
        <family val="2"/>
      </rPr>
      <t>3</t>
    </r>
  </si>
  <si>
    <r>
      <t>m</t>
    </r>
    <r>
      <rPr>
        <vertAlign val="superscript"/>
        <sz val="11"/>
        <color rgb="FF000000"/>
        <rFont val="Calibri"/>
        <family val="2"/>
      </rPr>
      <t>3</t>
    </r>
    <r>
      <rPr>
        <sz val="11"/>
        <color rgb="FF000000"/>
        <rFont val="Calibri"/>
        <family val="2"/>
      </rPr>
      <t>/s</t>
    </r>
  </si>
  <si>
    <r>
      <t>mm</t>
    </r>
    <r>
      <rPr>
        <vertAlign val="superscript"/>
        <sz val="11"/>
        <color rgb="FF000000"/>
        <rFont val="Calibri"/>
        <family val="2"/>
      </rPr>
      <t>2</t>
    </r>
    <r>
      <rPr>
        <sz val="11"/>
        <color rgb="FF000000"/>
        <rFont val="Calibri"/>
        <family val="2"/>
      </rPr>
      <t>/hr</t>
    </r>
  </si>
  <si>
    <r>
      <t>Area (m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)</t>
    </r>
  </si>
  <si>
    <r>
      <t>Storage for 18mm rainfall (m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)</t>
    </r>
  </si>
  <si>
    <r>
      <t>Storage Volume (m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):</t>
    </r>
  </si>
  <si>
    <r>
      <t>Area contributing to storage (m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):</t>
    </r>
  </si>
  <si>
    <r>
      <t>Storage required for 18mm rainfall 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:</t>
    </r>
  </si>
  <si>
    <r>
      <t>Total Site Storage required for 18mm rainfall 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: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</si>
</sst>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0.000"/>
    <numFmt numFmtId="166" formatCode="0.0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20"/>
      <color rgb="FF000000"/>
      <name val="Calibri"/>
    </font>
    <font>
      <u/>
      <sz val="20"/>
      <color rgb="FF000000"/>
      <name val="Calibri"/>
    </font>
    <font>
      <b/>
      <sz val="14"/>
      <color theme="1"/>
      <name val="Calibri"/>
      <family val="2"/>
      <scheme val="minor"/>
    </font>
    <font>
      <sz val="11"/>
      <color rgb="FF242424"/>
      <name val="Aptos Narrow"/>
      <charset val="1"/>
    </font>
    <font>
      <sz val="11"/>
      <color rgb="FF000000"/>
      <name val="Calibri"/>
      <scheme val="minor"/>
    </font>
    <font>
      <b/>
      <u/>
      <sz val="11"/>
      <color rgb="FF000000"/>
      <name val="Calibri"/>
      <scheme val="minor"/>
    </font>
    <font>
      <b/>
      <u/>
      <sz val="11"/>
      <color rgb="FF000000"/>
      <name val="Calibri"/>
    </font>
    <font>
      <sz val="11"/>
      <color rgb="FF000000"/>
      <name val="Calibri"/>
    </font>
    <font>
      <sz val="10"/>
      <name val="Arial"/>
      <family val="2"/>
    </font>
    <font>
      <sz val="10"/>
      <name val="Arial"/>
    </font>
    <font>
      <i/>
      <sz val="11"/>
      <color rgb="FF000000"/>
      <name val="Calibri"/>
    </font>
    <font>
      <sz val="9"/>
      <color rgb="FF242424"/>
      <name val="Aptos Narrow"/>
      <charset val="1"/>
    </font>
    <font>
      <b/>
      <sz val="16"/>
      <color theme="1"/>
      <name val="Calibri"/>
      <family val="2"/>
      <scheme val="minor"/>
    </font>
    <font>
      <sz val="11"/>
      <color rgb="FF000000"/>
      <name val="Calibri"/>
      <family val="2"/>
    </font>
    <font>
      <i/>
      <sz val="11"/>
      <color rgb="FF000000"/>
      <name val="Calibri"/>
      <family val="2"/>
    </font>
    <font>
      <i/>
      <sz val="10"/>
      <color rgb="FF000000"/>
      <name val="Calibri"/>
      <family val="2"/>
    </font>
    <font>
      <sz val="9"/>
      <color rgb="FF000000"/>
      <name val="Calibri"/>
      <family val="2"/>
    </font>
    <font>
      <u/>
      <sz val="9"/>
      <color theme="10"/>
      <name val="Calibri"/>
      <family val="2"/>
      <scheme val="minor"/>
    </font>
    <font>
      <b/>
      <sz val="14"/>
      <color rgb="FF000000"/>
      <name val="Calibri"/>
      <family val="2"/>
    </font>
    <font>
      <b/>
      <u/>
      <sz val="11"/>
      <color rgb="FF242424"/>
      <name val="Aptos Narrow"/>
    </font>
    <font>
      <sz val="11"/>
      <color rgb="FF242424"/>
      <name val="Aptos Narrow"/>
    </font>
    <font>
      <b/>
      <vertAlign val="superscript"/>
      <sz val="11"/>
      <color theme="1"/>
      <name val="Calibri"/>
      <family val="2"/>
      <scheme val="minor"/>
    </font>
    <font>
      <vertAlign val="superscript"/>
      <sz val="11"/>
      <color rgb="FF000000"/>
      <name val="Calibri"/>
      <family val="2"/>
    </font>
    <font>
      <vertAlign val="superscript"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F4B084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E637A0"/>
        <bgColor indexed="64"/>
      </patternFill>
    </fill>
    <fill>
      <patternFill patternType="solid">
        <fgColor rgb="FFFF6666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4" tint="0.7999816888943144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196">
    <xf numFmtId="0" fontId="0" fillId="0" borderId="0" xfId="0"/>
    <xf numFmtId="0" fontId="0" fillId="2" borderId="0" xfId="0" applyFill="1"/>
    <xf numFmtId="0" fontId="0" fillId="3" borderId="0" xfId="0" applyFill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6" fillId="0" borderId="8" xfId="0" applyFont="1" applyBorder="1"/>
    <xf numFmtId="0" fontId="3" fillId="0" borderId="0" xfId="2" applyBorder="1"/>
    <xf numFmtId="0" fontId="0" fillId="4" borderId="0" xfId="0" applyFill="1"/>
    <xf numFmtId="0" fontId="0" fillId="4" borderId="9" xfId="0" applyFill="1" applyBorder="1"/>
    <xf numFmtId="0" fontId="2" fillId="0" borderId="11" xfId="0" applyFont="1" applyBorder="1"/>
    <xf numFmtId="0" fontId="2" fillId="0" borderId="12" xfId="0" applyFont="1" applyBorder="1"/>
    <xf numFmtId="0" fontId="2" fillId="0" borderId="13" xfId="0" applyFont="1" applyBorder="1"/>
    <xf numFmtId="0" fontId="0" fillId="0" borderId="14" xfId="0" applyBorder="1"/>
    <xf numFmtId="0" fontId="0" fillId="0" borderId="15" xfId="0" applyBorder="1"/>
    <xf numFmtId="9" fontId="0" fillId="0" borderId="16" xfId="1" applyFont="1" applyBorder="1"/>
    <xf numFmtId="0" fontId="2" fillId="4" borderId="17" xfId="0" applyFont="1" applyFill="1" applyBorder="1"/>
    <xf numFmtId="9" fontId="0" fillId="0" borderId="1" xfId="1" applyFont="1" applyFill="1" applyBorder="1"/>
    <xf numFmtId="0" fontId="2" fillId="0" borderId="8" xfId="0" applyFont="1" applyBorder="1"/>
    <xf numFmtId="0" fontId="10" fillId="0" borderId="0" xfId="0" applyFont="1"/>
    <xf numFmtId="0" fontId="4" fillId="4" borderId="0" xfId="0" applyFont="1" applyFill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9" fillId="4" borderId="0" xfId="0" applyFont="1" applyFill="1"/>
    <xf numFmtId="0" fontId="0" fillId="3" borderId="9" xfId="0" applyFill="1" applyBorder="1"/>
    <xf numFmtId="0" fontId="0" fillId="3" borderId="8" xfId="0" applyFill="1" applyBorder="1"/>
    <xf numFmtId="0" fontId="0" fillId="3" borderId="5" xfId="0" applyFill="1" applyBorder="1"/>
    <xf numFmtId="0" fontId="0" fillId="3" borderId="6" xfId="0" applyFill="1" applyBorder="1"/>
    <xf numFmtId="0" fontId="0" fillId="3" borderId="7" xfId="0" applyFill="1" applyBorder="1"/>
    <xf numFmtId="0" fontId="0" fillId="5" borderId="8" xfId="0" applyFill="1" applyBorder="1"/>
    <xf numFmtId="0" fontId="0" fillId="5" borderId="0" xfId="0" applyFill="1"/>
    <xf numFmtId="0" fontId="0" fillId="5" borderId="9" xfId="0" applyFill="1" applyBorder="1"/>
    <xf numFmtId="0" fontId="0" fillId="5" borderId="3" xfId="0" applyFill="1" applyBorder="1"/>
    <xf numFmtId="0" fontId="11" fillId="5" borderId="2" xfId="0" applyFont="1" applyFill="1" applyBorder="1" applyAlignment="1">
      <alignment vertical="top"/>
    </xf>
    <xf numFmtId="0" fontId="2" fillId="6" borderId="18" xfId="0" applyFont="1" applyFill="1" applyBorder="1"/>
    <xf numFmtId="0" fontId="0" fillId="0" borderId="18" xfId="0" applyBorder="1"/>
    <xf numFmtId="2" fontId="0" fillId="0" borderId="18" xfId="0" applyNumberFormat="1" applyBorder="1" applyAlignment="1">
      <alignment horizontal="center"/>
    </xf>
    <xf numFmtId="0" fontId="15" fillId="7" borderId="0" xfId="0" applyFont="1" applyFill="1"/>
    <xf numFmtId="14" fontId="15" fillId="7" borderId="0" xfId="0" applyNumberFormat="1" applyFont="1" applyFill="1"/>
    <xf numFmtId="0" fontId="15" fillId="8" borderId="0" xfId="0" applyFont="1" applyFill="1"/>
    <xf numFmtId="14" fontId="15" fillId="8" borderId="0" xfId="0" applyNumberFormat="1" applyFont="1" applyFill="1"/>
    <xf numFmtId="0" fontId="15" fillId="0" borderId="0" xfId="0" applyFont="1"/>
    <xf numFmtId="14" fontId="15" fillId="0" borderId="0" xfId="0" applyNumberFormat="1" applyFont="1"/>
    <xf numFmtId="0" fontId="16" fillId="0" borderId="0" xfId="0" applyFont="1"/>
    <xf numFmtId="0" fontId="15" fillId="9" borderId="0" xfId="0" applyFont="1" applyFill="1"/>
    <xf numFmtId="14" fontId="15" fillId="9" borderId="0" xfId="0" applyNumberFormat="1" applyFont="1" applyFill="1"/>
    <xf numFmtId="0" fontId="16" fillId="9" borderId="0" xfId="0" applyFont="1" applyFill="1"/>
    <xf numFmtId="0" fontId="15" fillId="10" borderId="1" xfId="0" applyFont="1" applyFill="1" applyBorder="1"/>
    <xf numFmtId="0" fontId="15" fillId="10" borderId="19" xfId="0" applyFont="1" applyFill="1" applyBorder="1"/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2" fontId="0" fillId="0" borderId="0" xfId="0" applyNumberFormat="1"/>
    <xf numFmtId="2" fontId="0" fillId="0" borderId="0" xfId="0" applyNumberFormat="1" applyAlignment="1">
      <alignment horizontal="center" vertical="center"/>
    </xf>
    <xf numFmtId="0" fontId="2" fillId="0" borderId="0" xfId="0" applyFont="1"/>
    <xf numFmtId="9" fontId="2" fillId="0" borderId="0" xfId="0" applyNumberFormat="1" applyFont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0" borderId="2" xfId="0" applyBorder="1"/>
    <xf numFmtId="0" fontId="0" fillId="0" borderId="3" xfId="0" applyBorder="1"/>
    <xf numFmtId="0" fontId="0" fillId="0" borderId="3" xfId="0" applyBorder="1" applyAlignment="1">
      <alignment horizontal="center" vertic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6" xfId="0" applyBorder="1" applyAlignment="1">
      <alignment horizontal="center" vertical="center"/>
    </xf>
    <xf numFmtId="0" fontId="0" fillId="0" borderId="7" xfId="0" applyBorder="1"/>
    <xf numFmtId="0" fontId="0" fillId="11" borderId="20" xfId="0" applyFill="1" applyBorder="1"/>
    <xf numFmtId="0" fontId="0" fillId="12" borderId="20" xfId="0" applyFill="1" applyBorder="1"/>
    <xf numFmtId="0" fontId="0" fillId="13" borderId="21" xfId="0" applyFill="1" applyBorder="1"/>
    <xf numFmtId="0" fontId="0" fillId="14" borderId="22" xfId="0" applyFill="1" applyBorder="1"/>
    <xf numFmtId="0" fontId="2" fillId="0" borderId="23" xfId="0" applyFont="1" applyBorder="1"/>
    <xf numFmtId="0" fontId="2" fillId="0" borderId="21" xfId="0" applyFont="1" applyBorder="1"/>
    <xf numFmtId="0" fontId="20" fillId="0" borderId="0" xfId="0" applyFont="1"/>
    <xf numFmtId="0" fontId="20" fillId="0" borderId="19" xfId="0" applyFont="1" applyBorder="1"/>
    <xf numFmtId="0" fontId="20" fillId="7" borderId="24" xfId="0" applyFont="1" applyFill="1" applyBorder="1"/>
    <xf numFmtId="0" fontId="20" fillId="0" borderId="24" xfId="0" applyFont="1" applyBorder="1"/>
    <xf numFmtId="0" fontId="20" fillId="15" borderId="0" xfId="0" applyFont="1" applyFill="1"/>
    <xf numFmtId="0" fontId="20" fillId="15" borderId="29" xfId="0" applyFont="1" applyFill="1" applyBorder="1"/>
    <xf numFmtId="0" fontId="20" fillId="0" borderId="0" xfId="0" applyFont="1" applyAlignment="1">
      <alignment wrapText="1"/>
    </xf>
    <xf numFmtId="0" fontId="20" fillId="15" borderId="27" xfId="0" applyFont="1" applyFill="1" applyBorder="1" applyAlignment="1">
      <alignment wrapText="1"/>
    </xf>
    <xf numFmtId="0" fontId="20" fillId="15" borderId="28" xfId="0" applyFont="1" applyFill="1" applyBorder="1" applyAlignment="1">
      <alignment wrapText="1"/>
    </xf>
    <xf numFmtId="0" fontId="0" fillId="2" borderId="1" xfId="0" applyFill="1" applyBorder="1"/>
    <xf numFmtId="0" fontId="0" fillId="0" borderId="1" xfId="0" applyBorder="1"/>
    <xf numFmtId="0" fontId="0" fillId="3" borderId="27" xfId="0" applyFill="1" applyBorder="1"/>
    <xf numFmtId="0" fontId="0" fillId="3" borderId="28" xfId="0" applyFill="1" applyBorder="1"/>
    <xf numFmtId="10" fontId="0" fillId="0" borderId="1" xfId="1" applyNumberFormat="1" applyFont="1" applyBorder="1"/>
    <xf numFmtId="166" fontId="0" fillId="0" borderId="1" xfId="0" applyNumberFormat="1" applyBorder="1"/>
    <xf numFmtId="0" fontId="2" fillId="0" borderId="1" xfId="0" applyFont="1" applyBorder="1"/>
    <xf numFmtId="10" fontId="0" fillId="0" borderId="1" xfId="0" applyNumberFormat="1" applyBorder="1"/>
    <xf numFmtId="164" fontId="0" fillId="0" borderId="1" xfId="0" applyNumberFormat="1" applyBorder="1"/>
    <xf numFmtId="2" fontId="0" fillId="0" borderId="1" xfId="0" applyNumberFormat="1" applyBorder="1"/>
    <xf numFmtId="1" fontId="0" fillId="2" borderId="1" xfId="0" applyNumberFormat="1" applyFill="1" applyBorder="1" applyAlignment="1">
      <alignment vertical="center"/>
    </xf>
    <xf numFmtId="1" fontId="0" fillId="0" borderId="16" xfId="0" applyNumberFormat="1" applyBorder="1" applyAlignment="1">
      <alignment vertical="center"/>
    </xf>
    <xf numFmtId="1" fontId="0" fillId="2" borderId="0" xfId="0" applyNumberFormat="1" applyFill="1"/>
    <xf numFmtId="1" fontId="20" fillId="7" borderId="19" xfId="0" applyNumberFormat="1" applyFont="1" applyFill="1" applyBorder="1"/>
    <xf numFmtId="0" fontId="3" fillId="0" borderId="0" xfId="2" applyFill="1" applyBorder="1" applyAlignment="1">
      <alignment horizontal="left" wrapText="1"/>
    </xf>
    <xf numFmtId="0" fontId="20" fillId="0" borderId="8" xfId="0" applyFont="1" applyBorder="1" applyAlignment="1">
      <alignment wrapText="1"/>
    </xf>
    <xf numFmtId="0" fontId="20" fillId="0" borderId="10" xfId="0" applyFont="1" applyBorder="1" applyAlignment="1">
      <alignment wrapText="1"/>
    </xf>
    <xf numFmtId="0" fontId="20" fillId="0" borderId="30" xfId="0" applyFont="1" applyBorder="1" applyAlignment="1">
      <alignment wrapText="1"/>
    </xf>
    <xf numFmtId="0" fontId="20" fillId="3" borderId="0" xfId="0" applyFont="1" applyFill="1" applyAlignment="1">
      <alignment wrapText="1"/>
    </xf>
    <xf numFmtId="0" fontId="20" fillId="3" borderId="6" xfId="0" applyFont="1" applyFill="1" applyBorder="1" applyAlignment="1">
      <alignment wrapText="1"/>
    </xf>
    <xf numFmtId="0" fontId="3" fillId="0" borderId="8" xfId="2" applyFill="1" applyBorder="1" applyAlignment="1">
      <alignment horizontal="left" wrapText="1"/>
    </xf>
    <xf numFmtId="0" fontId="20" fillId="0" borderId="31" xfId="0" applyFont="1" applyBorder="1" applyAlignment="1">
      <alignment wrapText="1"/>
    </xf>
    <xf numFmtId="0" fontId="20" fillId="7" borderId="32" xfId="0" applyFont="1" applyFill="1" applyBorder="1"/>
    <xf numFmtId="0" fontId="20" fillId="0" borderId="32" xfId="0" applyFont="1" applyBorder="1"/>
    <xf numFmtId="0" fontId="21" fillId="0" borderId="0" xfId="0" applyFont="1" applyAlignment="1">
      <alignment horizontal="left" wrapText="1"/>
    </xf>
    <xf numFmtId="0" fontId="3" fillId="0" borderId="8" xfId="2" applyFill="1" applyBorder="1" applyAlignment="1">
      <alignment wrapText="1"/>
    </xf>
    <xf numFmtId="0" fontId="3" fillId="0" borderId="0" xfId="2" applyFill="1" applyBorder="1" applyAlignment="1">
      <alignment wrapText="1"/>
    </xf>
    <xf numFmtId="0" fontId="22" fillId="0" borderId="0" xfId="0" applyFont="1" applyAlignment="1">
      <alignment horizontal="left" wrapText="1"/>
    </xf>
    <xf numFmtId="0" fontId="23" fillId="0" borderId="8" xfId="0" applyFont="1" applyBorder="1" applyAlignment="1">
      <alignment horizontal="left"/>
    </xf>
    <xf numFmtId="0" fontId="20" fillId="0" borderId="8" xfId="0" applyFont="1" applyBorder="1" applyAlignment="1">
      <alignment horizontal="left" wrapText="1"/>
    </xf>
    <xf numFmtId="0" fontId="20" fillId="5" borderId="0" xfId="0" applyFont="1" applyFill="1"/>
    <xf numFmtId="0" fontId="20" fillId="5" borderId="0" xfId="0" applyFont="1" applyFill="1" applyAlignment="1">
      <alignment wrapText="1"/>
    </xf>
    <xf numFmtId="0" fontId="23" fillId="0" borderId="8" xfId="0" applyFont="1" applyBorder="1" applyAlignment="1">
      <alignment vertical="top" wrapText="1"/>
    </xf>
    <xf numFmtId="0" fontId="24" fillId="0" borderId="5" xfId="2" applyFont="1" applyFill="1" applyBorder="1" applyAlignment="1">
      <alignment horizontal="left" wrapText="1"/>
    </xf>
    <xf numFmtId="0" fontId="24" fillId="0" borderId="6" xfId="2" applyFont="1" applyFill="1" applyBorder="1" applyAlignment="1">
      <alignment horizontal="left" wrapText="1"/>
    </xf>
    <xf numFmtId="0" fontId="24" fillId="0" borderId="8" xfId="2" applyFont="1" applyFill="1" applyBorder="1" applyAlignment="1"/>
    <xf numFmtId="0" fontId="24" fillId="0" borderId="0" xfId="2" applyFont="1" applyFill="1" applyBorder="1" applyAlignment="1"/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5" fillId="0" borderId="8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0" fillId="4" borderId="4" xfId="0" applyFill="1" applyBorder="1"/>
    <xf numFmtId="1" fontId="0" fillId="0" borderId="1" xfId="0" applyNumberFormat="1" applyBorder="1"/>
    <xf numFmtId="0" fontId="2" fillId="0" borderId="10" xfId="0" applyFont="1" applyBorder="1"/>
    <xf numFmtId="0" fontId="20" fillId="0" borderId="2" xfId="0" applyFont="1" applyBorder="1"/>
    <xf numFmtId="0" fontId="20" fillId="0" borderId="3" xfId="0" applyFont="1" applyBorder="1"/>
    <xf numFmtId="0" fontId="20" fillId="0" borderId="3" xfId="0" applyFont="1" applyBorder="1" applyAlignment="1">
      <alignment wrapText="1"/>
    </xf>
    <xf numFmtId="165" fontId="20" fillId="16" borderId="0" xfId="0" applyNumberFormat="1" applyFont="1" applyFill="1"/>
    <xf numFmtId="9" fontId="20" fillId="16" borderId="0" xfId="0" applyNumberFormat="1" applyFont="1" applyFill="1"/>
    <xf numFmtId="0" fontId="23" fillId="0" borderId="0" xfId="0" applyFont="1" applyAlignment="1">
      <alignment vertical="top" wrapText="1"/>
    </xf>
    <xf numFmtId="0" fontId="0" fillId="0" borderId="0" xfId="0" applyAlignment="1">
      <alignment horizontal="center"/>
    </xf>
    <xf numFmtId="0" fontId="20" fillId="0" borderId="34" xfId="0" applyFont="1" applyBorder="1" applyAlignment="1">
      <alignment wrapText="1"/>
    </xf>
    <xf numFmtId="0" fontId="20" fillId="7" borderId="35" xfId="0" applyFont="1" applyFill="1" applyBorder="1"/>
    <xf numFmtId="0" fontId="20" fillId="0" borderId="35" xfId="0" applyFont="1" applyBorder="1"/>
    <xf numFmtId="165" fontId="20" fillId="0" borderId="36" xfId="0" applyNumberFormat="1" applyFont="1" applyBorder="1"/>
    <xf numFmtId="0" fontId="20" fillId="0" borderId="36" xfId="0" applyFont="1" applyBorder="1"/>
    <xf numFmtId="0" fontId="20" fillId="0" borderId="37" xfId="0" applyFont="1" applyBorder="1" applyAlignment="1">
      <alignment wrapText="1"/>
    </xf>
    <xf numFmtId="9" fontId="0" fillId="0" borderId="39" xfId="1" applyFont="1" applyFill="1" applyBorder="1"/>
    <xf numFmtId="9" fontId="0" fillId="0" borderId="40" xfId="0" applyNumberFormat="1" applyBorder="1"/>
    <xf numFmtId="0" fontId="0" fillId="2" borderId="38" xfId="0" applyFill="1" applyBorder="1"/>
    <xf numFmtId="0" fontId="0" fillId="2" borderId="18" xfId="0" applyFill="1" applyBorder="1"/>
    <xf numFmtId="0" fontId="31" fillId="0" borderId="8" xfId="0" applyFont="1" applyBorder="1"/>
    <xf numFmtId="0" fontId="19" fillId="4" borderId="2" xfId="0" applyFont="1" applyFill="1" applyBorder="1" applyAlignment="1">
      <alignment horizontal="center" vertical="center"/>
    </xf>
    <xf numFmtId="0" fontId="19" fillId="4" borderId="4" xfId="0" applyFont="1" applyFill="1" applyBorder="1" applyAlignment="1">
      <alignment horizontal="center" vertical="center"/>
    </xf>
    <xf numFmtId="0" fontId="19" fillId="4" borderId="5" xfId="0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4" fillId="5" borderId="2" xfId="0" applyFont="1" applyFill="1" applyBorder="1" applyAlignment="1">
      <alignment horizontal="left" wrapText="1"/>
    </xf>
    <xf numFmtId="0" fontId="0" fillId="5" borderId="3" xfId="0" applyFill="1" applyBorder="1" applyAlignment="1">
      <alignment horizontal="left" wrapText="1"/>
    </xf>
    <xf numFmtId="0" fontId="0" fillId="5" borderId="4" xfId="0" applyFill="1" applyBorder="1" applyAlignment="1">
      <alignment horizontal="left" wrapText="1"/>
    </xf>
    <xf numFmtId="0" fontId="14" fillId="5" borderId="8" xfId="0" applyFont="1" applyFill="1" applyBorder="1" applyAlignment="1">
      <alignment horizontal="left" wrapText="1"/>
    </xf>
    <xf numFmtId="0" fontId="11" fillId="5" borderId="0" xfId="0" applyFont="1" applyFill="1" applyAlignment="1">
      <alignment horizontal="left" wrapText="1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9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8" fillId="0" borderId="0" xfId="0" applyFont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0" fontId="23" fillId="0" borderId="0" xfId="0" applyFont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4" fillId="0" borderId="8" xfId="2" applyFont="1" applyFill="1" applyBorder="1" applyAlignment="1">
      <alignment horizontal="left" wrapText="1"/>
    </xf>
    <xf numFmtId="0" fontId="24" fillId="0" borderId="0" xfId="2" applyFont="1" applyFill="1" applyBorder="1" applyAlignment="1">
      <alignment horizontal="left" wrapText="1"/>
    </xf>
    <xf numFmtId="0" fontId="24" fillId="0" borderId="9" xfId="2" applyFont="1" applyFill="1" applyBorder="1" applyAlignment="1">
      <alignment horizontal="left" wrapText="1"/>
    </xf>
    <xf numFmtId="0" fontId="14" fillId="5" borderId="25" xfId="0" applyFont="1" applyFill="1" applyBorder="1" applyAlignment="1">
      <alignment horizontal="left" vertical="top" wrapText="1"/>
    </xf>
    <xf numFmtId="0" fontId="20" fillId="5" borderId="26" xfId="0" applyFont="1" applyFill="1" applyBorder="1" applyAlignment="1">
      <alignment horizontal="left" vertical="top" wrapText="1"/>
    </xf>
    <xf numFmtId="0" fontId="20" fillId="5" borderId="0" xfId="0" applyFont="1" applyFill="1" applyAlignment="1">
      <alignment horizontal="left" vertical="top" wrapText="1"/>
    </xf>
    <xf numFmtId="0" fontId="20" fillId="3" borderId="2" xfId="0" applyFont="1" applyFill="1" applyBorder="1" applyAlignment="1">
      <alignment horizontal="left" vertical="center" wrapText="1"/>
    </xf>
    <xf numFmtId="0" fontId="20" fillId="3" borderId="3" xfId="0" applyFont="1" applyFill="1" applyBorder="1" applyAlignment="1">
      <alignment horizontal="left" vertical="center" wrapText="1"/>
    </xf>
    <xf numFmtId="0" fontId="20" fillId="3" borderId="5" xfId="0" applyFont="1" applyFill="1" applyBorder="1" applyAlignment="1">
      <alignment horizontal="left" vertical="center" wrapText="1"/>
    </xf>
    <xf numFmtId="0" fontId="20" fillId="3" borderId="6" xfId="0" applyFont="1" applyFill="1" applyBorder="1" applyAlignment="1">
      <alignment horizontal="left" vertical="center" wrapText="1"/>
    </xf>
    <xf numFmtId="0" fontId="25" fillId="4" borderId="2" xfId="0" applyFont="1" applyFill="1" applyBorder="1" applyAlignment="1">
      <alignment horizontal="left" vertical="center"/>
    </xf>
    <xf numFmtId="0" fontId="25" fillId="4" borderId="3" xfId="0" applyFont="1" applyFill="1" applyBorder="1" applyAlignment="1">
      <alignment horizontal="left" vertical="center"/>
    </xf>
    <xf numFmtId="0" fontId="25" fillId="4" borderId="8" xfId="0" applyFont="1" applyFill="1" applyBorder="1" applyAlignment="1">
      <alignment horizontal="left" vertical="center"/>
    </xf>
    <xf numFmtId="0" fontId="25" fillId="4" borderId="0" xfId="0" applyFont="1" applyFill="1" applyAlignment="1">
      <alignment horizontal="left" vertical="center"/>
    </xf>
    <xf numFmtId="0" fontId="14" fillId="5" borderId="3" xfId="0" applyFont="1" applyFill="1" applyBorder="1" applyAlignment="1">
      <alignment horizontal="left" wrapText="1"/>
    </xf>
    <xf numFmtId="0" fontId="14" fillId="5" borderId="4" xfId="0" applyFont="1" applyFill="1" applyBorder="1" applyAlignment="1">
      <alignment horizontal="left" wrapText="1"/>
    </xf>
    <xf numFmtId="0" fontId="14" fillId="5" borderId="0" xfId="0" applyFont="1" applyFill="1" applyAlignment="1">
      <alignment horizontal="left" wrapText="1"/>
    </xf>
    <xf numFmtId="0" fontId="14" fillId="5" borderId="9" xfId="0" applyFont="1" applyFill="1" applyBorder="1" applyAlignment="1">
      <alignment horizontal="left" wrapText="1"/>
    </xf>
    <xf numFmtId="0" fontId="11" fillId="5" borderId="33" xfId="0" applyFont="1" applyFill="1" applyBorder="1" applyAlignment="1">
      <alignment horizontal="left" vertical="top"/>
    </xf>
    <xf numFmtId="0" fontId="11" fillId="5" borderId="3" xfId="0" applyFont="1" applyFill="1" applyBorder="1" applyAlignment="1">
      <alignment horizontal="left" vertical="top"/>
    </xf>
    <xf numFmtId="0" fontId="11" fillId="5" borderId="4" xfId="0" applyFont="1" applyFill="1" applyBorder="1" applyAlignment="1">
      <alignment horizontal="left" vertical="top"/>
    </xf>
    <xf numFmtId="0" fontId="27" fillId="5" borderId="2" xfId="0" applyFont="1" applyFill="1" applyBorder="1" applyAlignment="1">
      <alignment horizontal="left" vertical="top"/>
    </xf>
    <xf numFmtId="0" fontId="27" fillId="5" borderId="3" xfId="0" applyFont="1" applyFill="1" applyBorder="1" applyAlignment="1">
      <alignment horizontal="left" vertical="top"/>
    </xf>
    <xf numFmtId="0" fontId="27" fillId="5" borderId="4" xfId="0" applyFont="1" applyFill="1" applyBorder="1" applyAlignment="1">
      <alignment horizontal="left" vertical="top"/>
    </xf>
    <xf numFmtId="0" fontId="25" fillId="4" borderId="5" xfId="0" applyFont="1" applyFill="1" applyBorder="1" applyAlignment="1">
      <alignment horizontal="left" vertical="center"/>
    </xf>
    <xf numFmtId="0" fontId="25" fillId="4" borderId="6" xfId="0" applyFont="1" applyFill="1" applyBorder="1" applyAlignment="1">
      <alignment horizontal="left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2" fontId="20" fillId="16" borderId="0" xfId="0" applyNumberFormat="1" applyFont="1" applyFill="1"/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6666"/>
      <color rgb="FFE637A0"/>
      <color rgb="FFB82A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mp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mp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1</xdr:row>
      <xdr:rowOff>57150</xdr:rowOff>
    </xdr:from>
    <xdr:to>
      <xdr:col>1</xdr:col>
      <xdr:colOff>1428750</xdr:colOff>
      <xdr:row>2</xdr:row>
      <xdr:rowOff>657225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EA12632-22E9-C919-B951-4CA95813D2D1}"/>
            </a:ext>
            <a:ext uri="{147F2762-F138-4A5C-976F-8EAC2B608ADB}">
              <a16:predDERef xmlns:a16="http://schemas.microsoft.com/office/drawing/2014/main" pred="{FE186471-533F-402B-BC94-96A7303452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3900" y="247650"/>
          <a:ext cx="1314450" cy="13144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1</xdr:row>
      <xdr:rowOff>57150</xdr:rowOff>
    </xdr:from>
    <xdr:to>
      <xdr:col>1</xdr:col>
      <xdr:colOff>1428750</xdr:colOff>
      <xdr:row>2</xdr:row>
      <xdr:rowOff>657225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459D70BE-8277-4F60-85FB-9A2613E865CD}"/>
            </a:ext>
            <a:ext uri="{147F2762-F138-4A5C-976F-8EAC2B608ADB}">
              <a16:predDERef xmlns:a16="http://schemas.microsoft.com/office/drawing/2014/main" pred="{FE186471-533F-402B-BC94-96A7303452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247650"/>
          <a:ext cx="1314450" cy="13144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1</xdr:row>
      <xdr:rowOff>57150</xdr:rowOff>
    </xdr:from>
    <xdr:to>
      <xdr:col>1</xdr:col>
      <xdr:colOff>1428750</xdr:colOff>
      <xdr:row>2</xdr:row>
      <xdr:rowOff>657225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406EDF89-608F-4719-9745-63E9597C4BC8}"/>
            </a:ext>
            <a:ext uri="{147F2762-F138-4A5C-976F-8EAC2B608ADB}">
              <a16:predDERef xmlns:a16="http://schemas.microsoft.com/office/drawing/2014/main" pred="{FE186471-533F-402B-BC94-96A7303452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247650"/>
          <a:ext cx="1314450" cy="1314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www.epcor.com/content/dam/epcor/documents/supporting-documents/2021_drainage_design-standards_volume-3-02.pdf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S72"/>
  <sheetViews>
    <sheetView tabSelected="1" workbookViewId="0">
      <selection activeCell="S2" sqref="S2"/>
    </sheetView>
  </sheetViews>
  <sheetFormatPr defaultRowHeight="15" x14ac:dyDescent="0.25"/>
  <cols>
    <col min="1" max="1" width="1.7109375" customWidth="1"/>
    <col min="2" max="2" width="27.7109375" customWidth="1"/>
    <col min="3" max="3" width="9.7109375" bestFit="1" customWidth="1"/>
    <col min="4" max="4" width="10.7109375" bestFit="1" customWidth="1"/>
    <col min="5" max="5" width="25" customWidth="1"/>
    <col min="6" max="6" width="10.42578125" customWidth="1"/>
    <col min="7" max="7" width="11" bestFit="1" customWidth="1"/>
    <col min="8" max="8" width="11.140625" customWidth="1"/>
    <col min="9" max="9" width="2.140625" customWidth="1"/>
    <col min="10" max="10" width="11.5703125" customWidth="1"/>
    <col min="11" max="11" width="13.140625" customWidth="1"/>
    <col min="12" max="12" width="15.28515625" customWidth="1"/>
    <col min="13" max="13" width="13.85546875" style="49" customWidth="1"/>
    <col min="14" max="14" width="9" customWidth="1"/>
    <col min="16" max="16" width="2.7109375" customWidth="1"/>
    <col min="17" max="17" width="0.5703125" customWidth="1"/>
    <col min="18" max="18" width="1.42578125" customWidth="1"/>
    <col min="24" max="24" width="10.7109375" bestFit="1" customWidth="1"/>
  </cols>
  <sheetData>
    <row r="2" spans="2:19" ht="56.25" customHeight="1" x14ac:dyDescent="0.25">
      <c r="B2" s="151"/>
      <c r="C2" s="153" t="s">
        <v>0</v>
      </c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4"/>
    </row>
    <row r="3" spans="2:19" ht="56.25" customHeight="1" x14ac:dyDescent="0.25">
      <c r="B3" s="152"/>
      <c r="C3" s="155" t="s">
        <v>1</v>
      </c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7"/>
      <c r="S3" s="19"/>
    </row>
    <row r="4" spans="2:19" ht="16.5" customHeight="1" x14ac:dyDescent="0.25">
      <c r="B4" s="158"/>
      <c r="C4" s="159"/>
      <c r="D4" s="159"/>
      <c r="E4" s="159"/>
      <c r="F4" s="159"/>
      <c r="G4" s="159"/>
      <c r="H4" s="159"/>
      <c r="I4" s="159"/>
      <c r="J4" s="159"/>
      <c r="K4" s="159"/>
      <c r="L4" s="159"/>
      <c r="M4" s="159"/>
      <c r="N4" s="159"/>
      <c r="O4" s="159"/>
      <c r="P4" s="159"/>
      <c r="Q4" s="160"/>
    </row>
    <row r="5" spans="2:19" ht="16.5" customHeight="1" x14ac:dyDescent="0.25">
      <c r="B5" s="152"/>
      <c r="C5" s="161"/>
      <c r="D5" s="161"/>
      <c r="E5" s="161"/>
      <c r="F5" s="161"/>
      <c r="G5" s="161"/>
      <c r="H5" s="161"/>
      <c r="I5" s="161"/>
      <c r="J5" s="161"/>
      <c r="K5" s="161"/>
      <c r="L5" s="161"/>
      <c r="M5" s="161"/>
      <c r="N5" s="161"/>
      <c r="O5" s="161"/>
      <c r="P5" s="161"/>
      <c r="Q5" s="162"/>
    </row>
    <row r="6" spans="2:19" ht="32.25" customHeight="1" x14ac:dyDescent="0.3">
      <c r="B6" s="146" t="s">
        <v>2</v>
      </c>
      <c r="C6" s="147"/>
      <c r="D6" s="147"/>
      <c r="E6" s="147"/>
      <c r="F6" s="147"/>
      <c r="G6" s="147"/>
      <c r="H6" s="148"/>
      <c r="I6" s="20"/>
      <c r="J6" s="22" t="s">
        <v>3</v>
      </c>
      <c r="K6" s="20"/>
      <c r="L6" s="20"/>
      <c r="M6" s="20"/>
      <c r="N6" s="20"/>
      <c r="O6" s="20"/>
      <c r="P6" s="20"/>
      <c r="Q6" s="21"/>
    </row>
    <row r="7" spans="2:19" ht="7.5" customHeight="1" x14ac:dyDescent="0.25">
      <c r="B7" s="28"/>
      <c r="C7" s="29"/>
      <c r="D7" s="29"/>
      <c r="E7" s="29"/>
      <c r="F7" s="29"/>
      <c r="G7" s="29"/>
      <c r="H7" s="30"/>
      <c r="I7" s="8"/>
      <c r="J7" s="8"/>
      <c r="K7" s="8"/>
      <c r="L7" s="8"/>
      <c r="M7" s="48"/>
      <c r="N7" s="8"/>
      <c r="O7" s="8"/>
      <c r="P7" s="8"/>
      <c r="Q7" s="9"/>
    </row>
    <row r="8" spans="2:19" x14ac:dyDescent="0.25">
      <c r="B8" s="3" t="s">
        <v>4</v>
      </c>
      <c r="C8" s="92"/>
      <c r="D8" t="s">
        <v>5</v>
      </c>
      <c r="I8" s="57"/>
      <c r="J8" s="58"/>
      <c r="K8" s="58"/>
      <c r="L8" s="58"/>
      <c r="M8" s="59"/>
      <c r="N8" s="58"/>
      <c r="O8" s="58"/>
      <c r="P8" s="58"/>
      <c r="Q8" s="60"/>
    </row>
    <row r="9" spans="2:19" x14ac:dyDescent="0.25">
      <c r="B9" s="3" t="s">
        <v>6</v>
      </c>
      <c r="I9" s="3"/>
      <c r="J9" t="s">
        <v>7</v>
      </c>
      <c r="K9" s="52"/>
      <c r="M9" s="53" t="str">
        <f>IF(C15=0,"",((C11*E11)+(C12*E12)+(C13*E13)+(C14*E14))/C15)</f>
        <v/>
      </c>
      <c r="Q9" s="4"/>
    </row>
    <row r="10" spans="2:19" ht="17.25" x14ac:dyDescent="0.25">
      <c r="B10" s="10" t="s">
        <v>8</v>
      </c>
      <c r="C10" s="11" t="s">
        <v>175</v>
      </c>
      <c r="D10" s="11" t="s">
        <v>9</v>
      </c>
      <c r="E10" s="12" t="s">
        <v>10</v>
      </c>
      <c r="I10" s="3"/>
      <c r="J10" t="s">
        <v>11</v>
      </c>
      <c r="M10" s="49" t="str">
        <f>_xlfn.IFNA(VLOOKUP($C$19,Control!$H$3:$I$104,2,FALSE),"")</f>
        <v/>
      </c>
      <c r="Q10" s="4"/>
    </row>
    <row r="11" spans="2:19" x14ac:dyDescent="0.25">
      <c r="B11" s="5" t="s">
        <v>12</v>
      </c>
      <c r="C11" s="90"/>
      <c r="D11" s="17" t="str">
        <f>IF(C11="","Enter Area",(C11/$C$8))</f>
        <v>Enter Area</v>
      </c>
      <c r="E11" s="13">
        <v>0.9</v>
      </c>
      <c r="I11" s="3"/>
      <c r="J11" t="s">
        <v>13</v>
      </c>
      <c r="M11" s="130" t="str">
        <f>IF(ISNA(VLOOKUP($M$10,Control!$B$2:$E$31,2,FALSE)),"Not Applicable",IF($C$8&gt;VLOOKUP($M$10,Control!$B$2:$E$31,2,FALSE),"Over Threshold","Under Threshold"))</f>
        <v>Not Applicable</v>
      </c>
      <c r="Q11" s="4"/>
    </row>
    <row r="12" spans="2:19" x14ac:dyDescent="0.25">
      <c r="B12" s="5" t="s">
        <v>14</v>
      </c>
      <c r="C12" s="90"/>
      <c r="D12" s="17" t="str">
        <f>IF(C12="","Enter Area",(C12/$C$8))</f>
        <v>Enter Area</v>
      </c>
      <c r="E12" s="13">
        <v>0.9</v>
      </c>
      <c r="I12" s="3"/>
      <c r="J12" t="s">
        <v>15</v>
      </c>
      <c r="M12" s="49" t="str">
        <f>_xlfn.IFNA(VLOOKUP($M$10,Control!$B$2:$E$31,IF($C$8&gt;VLOOKUP($M$10,Control!$B$2:$E$31,2,FALSE),4,3),TRUE)," ")</f>
        <v xml:space="preserve"> </v>
      </c>
      <c r="Q12" s="4"/>
    </row>
    <row r="13" spans="2:19" x14ac:dyDescent="0.25">
      <c r="B13" s="5" t="s">
        <v>16</v>
      </c>
      <c r="C13" s="90"/>
      <c r="D13" s="17" t="str">
        <f>IF(C13="","Enter Area",(C13/$C$8))</f>
        <v>Enter Area</v>
      </c>
      <c r="E13" s="13">
        <v>0.5</v>
      </c>
      <c r="I13" s="3"/>
      <c r="J13" t="s">
        <v>17</v>
      </c>
      <c r="M13" s="53" t="str">
        <f>IFERROR(M9/M12," ")</f>
        <v xml:space="preserve"> </v>
      </c>
      <c r="Q13" s="4"/>
    </row>
    <row r="14" spans="2:19" x14ac:dyDescent="0.25">
      <c r="B14" s="5" t="s">
        <v>18</v>
      </c>
      <c r="C14" s="90"/>
      <c r="D14" s="17" t="str">
        <f>IF(C14="","Enter Area",(C14/$C$8))</f>
        <v>Enter Area</v>
      </c>
      <c r="E14" s="13">
        <v>0.1</v>
      </c>
      <c r="I14" s="3"/>
      <c r="J14" s="54" t="s">
        <v>19</v>
      </c>
      <c r="K14" s="54"/>
      <c r="L14" s="54"/>
      <c r="M14" s="55" t="str">
        <f>IFERROR(1-M13," ")</f>
        <v xml:space="preserve"> </v>
      </c>
      <c r="Q14" s="4"/>
    </row>
    <row r="15" spans="2:19" x14ac:dyDescent="0.25">
      <c r="B15" s="14" t="s">
        <v>20</v>
      </c>
      <c r="C15" s="91">
        <f>SUM(C11:C14)</f>
        <v>0</v>
      </c>
      <c r="D15" s="15">
        <f>SUM(D11:D14)</f>
        <v>0</v>
      </c>
      <c r="E15" s="16" t="str">
        <f>IF(D15=1,"","Please check areas entered")</f>
        <v>Please check areas entered</v>
      </c>
      <c r="I15" s="3"/>
      <c r="Q15" s="4"/>
    </row>
    <row r="16" spans="2:19" ht="15" customHeight="1" x14ac:dyDescent="0.25">
      <c r="B16" s="6" t="s">
        <v>21</v>
      </c>
      <c r="G16" s="7"/>
      <c r="I16" s="3"/>
      <c r="J16" s="163" t="s">
        <v>22</v>
      </c>
      <c r="K16" s="163"/>
      <c r="L16" s="163"/>
      <c r="M16" s="163"/>
      <c r="N16" s="163"/>
      <c r="O16" s="163"/>
      <c r="P16" s="163"/>
      <c r="Q16" s="4"/>
    </row>
    <row r="17" spans="2:17" x14ac:dyDescent="0.25">
      <c r="B17" s="6"/>
      <c r="G17" s="7"/>
      <c r="I17" s="3"/>
      <c r="J17" s="163"/>
      <c r="K17" s="163"/>
      <c r="L17" s="163"/>
      <c r="M17" s="163"/>
      <c r="N17" s="163"/>
      <c r="O17" s="163"/>
      <c r="P17" s="163"/>
      <c r="Q17" s="4"/>
    </row>
    <row r="18" spans="2:17" ht="31.5" customHeight="1" x14ac:dyDescent="0.25">
      <c r="B18" s="149" t="s">
        <v>23</v>
      </c>
      <c r="C18" s="150"/>
      <c r="D18" s="150"/>
      <c r="E18" s="150"/>
      <c r="F18" s="150"/>
      <c r="G18" s="150"/>
      <c r="H18" s="150"/>
      <c r="I18" s="3"/>
      <c r="Q18" s="4"/>
    </row>
    <row r="19" spans="2:17" x14ac:dyDescent="0.25">
      <c r="B19" s="18" t="s">
        <v>24</v>
      </c>
      <c r="C19" s="1"/>
      <c r="I19" s="3"/>
      <c r="Q19" s="4"/>
    </row>
    <row r="20" spans="2:17" x14ac:dyDescent="0.25">
      <c r="B20" s="6"/>
      <c r="I20" s="61"/>
      <c r="J20" s="62"/>
      <c r="K20" s="62"/>
      <c r="L20" s="62"/>
      <c r="M20" s="63"/>
      <c r="N20" s="62"/>
      <c r="O20" s="62"/>
      <c r="P20" s="62"/>
      <c r="Q20" s="64"/>
    </row>
    <row r="21" spans="2:17" ht="21.75" customHeight="1" x14ac:dyDescent="0.25">
      <c r="B21" s="32" t="s">
        <v>25</v>
      </c>
      <c r="C21" s="31"/>
      <c r="D21" s="31"/>
      <c r="E21" s="31"/>
      <c r="F21" s="31"/>
      <c r="G21" s="31"/>
      <c r="H21" s="31"/>
      <c r="I21" s="29"/>
      <c r="J21" s="29"/>
      <c r="K21" s="29"/>
      <c r="L21" s="29"/>
      <c r="M21" s="56"/>
      <c r="N21" s="29"/>
      <c r="O21" s="29"/>
      <c r="P21" s="29"/>
      <c r="Q21" s="30"/>
    </row>
    <row r="22" spans="2:17" x14ac:dyDescent="0.25">
      <c r="B22" s="24"/>
      <c r="C22" s="2"/>
      <c r="D22" s="2"/>
      <c r="E22" s="2"/>
      <c r="F22" s="2"/>
      <c r="G22" s="2"/>
      <c r="H22" s="2"/>
      <c r="I22" s="2"/>
      <c r="J22" s="2"/>
      <c r="K22" s="2"/>
      <c r="L22" s="2"/>
      <c r="M22" s="50"/>
      <c r="N22" s="2"/>
      <c r="O22" s="2"/>
      <c r="P22" s="2"/>
      <c r="Q22" s="23"/>
    </row>
    <row r="23" spans="2:17" x14ac:dyDescent="0.25">
      <c r="B23" s="24"/>
      <c r="C23" s="2"/>
      <c r="D23" s="2"/>
      <c r="E23" s="2"/>
      <c r="F23" s="2"/>
      <c r="G23" s="2"/>
      <c r="H23" s="2"/>
      <c r="I23" s="2"/>
      <c r="J23" s="2"/>
      <c r="K23" s="2"/>
      <c r="L23" s="2"/>
      <c r="M23" s="50"/>
      <c r="N23" s="2"/>
      <c r="O23" s="2"/>
      <c r="P23" s="2"/>
      <c r="Q23" s="23"/>
    </row>
    <row r="24" spans="2:17" x14ac:dyDescent="0.25">
      <c r="B24" s="24"/>
      <c r="C24" s="2"/>
      <c r="D24" s="2"/>
      <c r="E24" s="2"/>
      <c r="F24" s="2"/>
      <c r="G24" s="2"/>
      <c r="H24" s="2"/>
      <c r="I24" s="2"/>
      <c r="J24" s="2"/>
      <c r="K24" s="2"/>
      <c r="L24" s="2"/>
      <c r="M24" s="50"/>
      <c r="N24" s="2"/>
      <c r="O24" s="2"/>
      <c r="P24" s="2"/>
      <c r="Q24" s="23"/>
    </row>
    <row r="25" spans="2:17" x14ac:dyDescent="0.25">
      <c r="B25" s="24"/>
      <c r="C25" s="2"/>
      <c r="D25" s="2"/>
      <c r="E25" s="2"/>
      <c r="F25" s="2"/>
      <c r="G25" s="2"/>
      <c r="H25" s="2"/>
      <c r="I25" s="2"/>
      <c r="J25" s="2"/>
      <c r="K25" s="2"/>
      <c r="L25" s="2"/>
      <c r="M25" s="50"/>
      <c r="N25" s="2"/>
      <c r="O25" s="2"/>
      <c r="P25" s="2"/>
      <c r="Q25" s="23"/>
    </row>
    <row r="26" spans="2:17" x14ac:dyDescent="0.25">
      <c r="B26" s="24"/>
      <c r="C26" s="2"/>
      <c r="D26" s="2"/>
      <c r="E26" s="2"/>
      <c r="F26" s="2"/>
      <c r="G26" s="2"/>
      <c r="H26" s="2"/>
      <c r="I26" s="2"/>
      <c r="J26" s="2"/>
      <c r="K26" s="2"/>
      <c r="L26" s="2"/>
      <c r="M26" s="50"/>
      <c r="N26" s="2"/>
      <c r="O26" s="2"/>
      <c r="P26" s="2"/>
      <c r="Q26" s="23"/>
    </row>
    <row r="27" spans="2:17" x14ac:dyDescent="0.25">
      <c r="B27" s="24"/>
      <c r="C27" s="2"/>
      <c r="D27" s="2"/>
      <c r="E27" s="2"/>
      <c r="F27" s="2"/>
      <c r="G27" s="2"/>
      <c r="H27" s="2"/>
      <c r="I27" s="2"/>
      <c r="J27" s="2"/>
      <c r="K27" s="2"/>
      <c r="L27" s="2"/>
      <c r="M27" s="50"/>
      <c r="N27" s="2"/>
      <c r="O27" s="2"/>
      <c r="P27" s="2"/>
      <c r="Q27" s="23"/>
    </row>
    <row r="28" spans="2:17" x14ac:dyDescent="0.25">
      <c r="B28" s="24"/>
      <c r="C28" s="2"/>
      <c r="D28" s="2"/>
      <c r="E28" s="2"/>
      <c r="F28" s="2"/>
      <c r="G28" s="2"/>
      <c r="H28" s="2"/>
      <c r="I28" s="2"/>
      <c r="J28" s="2"/>
      <c r="K28" s="2"/>
      <c r="L28" s="2"/>
      <c r="M28" s="50"/>
      <c r="N28" s="2"/>
      <c r="O28" s="2"/>
      <c r="P28" s="2"/>
      <c r="Q28" s="23"/>
    </row>
    <row r="29" spans="2:17" x14ac:dyDescent="0.25">
      <c r="B29" s="24"/>
      <c r="C29" s="2"/>
      <c r="D29" s="2"/>
      <c r="E29" s="2"/>
      <c r="F29" s="2"/>
      <c r="G29" s="2"/>
      <c r="H29" s="2"/>
      <c r="I29" s="2"/>
      <c r="J29" s="2"/>
      <c r="K29" s="2"/>
      <c r="L29" s="2"/>
      <c r="M29" s="50"/>
      <c r="N29" s="2"/>
      <c r="O29" s="2"/>
      <c r="P29" s="2"/>
      <c r="Q29" s="23"/>
    </row>
    <row r="30" spans="2:17" x14ac:dyDescent="0.25">
      <c r="B30" s="24"/>
      <c r="C30" s="2"/>
      <c r="D30" s="2"/>
      <c r="F30" s="2"/>
      <c r="G30" s="2"/>
      <c r="H30" s="2" t="s">
        <v>6</v>
      </c>
      <c r="I30" s="2"/>
      <c r="J30" s="2"/>
      <c r="K30" s="2"/>
      <c r="L30" s="2"/>
      <c r="M30" s="50"/>
      <c r="N30" s="2"/>
      <c r="O30" s="2"/>
      <c r="P30" s="2"/>
      <c r="Q30" s="23"/>
    </row>
    <row r="31" spans="2:17" x14ac:dyDescent="0.25">
      <c r="B31" s="24"/>
      <c r="C31" s="2"/>
      <c r="D31" s="2"/>
      <c r="E31" s="2"/>
      <c r="F31" s="2"/>
      <c r="G31" s="2"/>
      <c r="H31" s="2"/>
      <c r="I31" s="2"/>
      <c r="J31" s="2"/>
      <c r="K31" s="2"/>
      <c r="L31" s="2"/>
      <c r="M31" s="50"/>
      <c r="N31" s="2"/>
      <c r="O31" s="2"/>
      <c r="P31" s="2"/>
      <c r="Q31" s="23"/>
    </row>
    <row r="32" spans="2:17" x14ac:dyDescent="0.25">
      <c r="B32" s="24"/>
      <c r="C32" s="2"/>
      <c r="D32" s="2"/>
      <c r="E32" s="2"/>
      <c r="F32" s="2"/>
      <c r="G32" s="2"/>
      <c r="H32" s="2"/>
      <c r="I32" s="2"/>
      <c r="J32" s="2"/>
      <c r="K32" s="2"/>
      <c r="L32" s="2"/>
      <c r="M32" s="50"/>
      <c r="N32" s="2"/>
      <c r="O32" s="2"/>
      <c r="P32" s="2"/>
      <c r="Q32" s="23"/>
    </row>
    <row r="33" spans="2:17" x14ac:dyDescent="0.25">
      <c r="B33" s="24"/>
      <c r="C33" s="2"/>
      <c r="D33" s="2"/>
      <c r="E33" s="2"/>
      <c r="F33" s="2"/>
      <c r="G33" s="2"/>
      <c r="H33" s="2"/>
      <c r="I33" s="2"/>
      <c r="J33" s="2"/>
      <c r="K33" s="2"/>
      <c r="L33" s="2"/>
      <c r="M33" s="50"/>
      <c r="N33" s="2"/>
      <c r="O33" s="2"/>
      <c r="P33" s="2"/>
      <c r="Q33" s="23"/>
    </row>
    <row r="34" spans="2:17" x14ac:dyDescent="0.25">
      <c r="B34" s="24"/>
      <c r="C34" s="2"/>
      <c r="D34" s="2"/>
      <c r="E34" s="2"/>
      <c r="F34" s="2"/>
      <c r="G34" s="2"/>
      <c r="H34" s="2"/>
      <c r="I34" s="2"/>
      <c r="J34" s="2"/>
      <c r="K34" s="2"/>
      <c r="L34" s="2"/>
      <c r="M34" s="50"/>
      <c r="N34" s="2"/>
      <c r="O34" s="2"/>
      <c r="P34" s="2"/>
      <c r="Q34" s="23"/>
    </row>
    <row r="35" spans="2:17" x14ac:dyDescent="0.25">
      <c r="B35" s="24"/>
      <c r="C35" s="2"/>
      <c r="D35" s="2"/>
      <c r="E35" s="2"/>
      <c r="F35" s="2"/>
      <c r="G35" s="2"/>
      <c r="H35" s="2"/>
      <c r="I35" s="2"/>
      <c r="J35" s="2"/>
      <c r="K35" s="2"/>
      <c r="L35" s="2"/>
      <c r="M35" s="50"/>
      <c r="N35" s="2"/>
      <c r="O35" s="2"/>
      <c r="P35" s="2"/>
      <c r="Q35" s="23"/>
    </row>
    <row r="36" spans="2:17" x14ac:dyDescent="0.25">
      <c r="B36" s="24"/>
      <c r="C36" s="2"/>
      <c r="D36" s="2"/>
      <c r="E36" s="2"/>
      <c r="F36" s="2"/>
      <c r="G36" s="2"/>
      <c r="H36" s="2"/>
      <c r="I36" s="2"/>
      <c r="J36" s="2"/>
      <c r="K36" s="2"/>
      <c r="L36" s="2"/>
      <c r="M36" s="50"/>
      <c r="N36" s="2"/>
      <c r="O36" s="2"/>
      <c r="P36" s="2"/>
      <c r="Q36" s="23"/>
    </row>
    <row r="37" spans="2:17" x14ac:dyDescent="0.25">
      <c r="B37" s="24"/>
      <c r="C37" s="2"/>
      <c r="D37" s="2"/>
      <c r="E37" s="2"/>
      <c r="F37" s="2"/>
      <c r="G37" s="2"/>
      <c r="H37" s="2"/>
      <c r="I37" s="2"/>
      <c r="J37" s="2"/>
      <c r="K37" s="2"/>
      <c r="L37" s="2"/>
      <c r="M37" s="50"/>
      <c r="N37" s="2"/>
      <c r="O37" s="2"/>
      <c r="P37" s="2"/>
      <c r="Q37" s="23"/>
    </row>
    <row r="38" spans="2:17" x14ac:dyDescent="0.25">
      <c r="B38" s="24"/>
      <c r="C38" s="2"/>
      <c r="D38" s="2"/>
      <c r="E38" s="2"/>
      <c r="F38" s="2"/>
      <c r="G38" s="2"/>
      <c r="H38" s="2"/>
      <c r="I38" s="2"/>
      <c r="J38" s="2"/>
      <c r="K38" s="2"/>
      <c r="L38" s="2"/>
      <c r="M38" s="50"/>
      <c r="N38" s="2"/>
      <c r="O38" s="2"/>
      <c r="P38" s="2"/>
      <c r="Q38" s="23"/>
    </row>
    <row r="39" spans="2:17" x14ac:dyDescent="0.25">
      <c r="B39" s="24"/>
      <c r="C39" s="2"/>
      <c r="D39" s="2"/>
      <c r="E39" s="2"/>
      <c r="F39" s="2"/>
      <c r="G39" s="2"/>
      <c r="H39" s="2"/>
      <c r="I39" s="2"/>
      <c r="J39" s="2"/>
      <c r="K39" s="2"/>
      <c r="L39" s="2"/>
      <c r="M39" s="50"/>
      <c r="N39" s="2"/>
      <c r="O39" s="2"/>
      <c r="P39" s="2"/>
      <c r="Q39" s="23"/>
    </row>
    <row r="40" spans="2:17" x14ac:dyDescent="0.25">
      <c r="B40" s="24"/>
      <c r="C40" s="2"/>
      <c r="D40" s="2"/>
      <c r="E40" s="2"/>
      <c r="F40" s="2"/>
      <c r="G40" s="2"/>
      <c r="H40" s="2"/>
      <c r="I40" s="2"/>
      <c r="J40" s="2"/>
      <c r="K40" s="2"/>
      <c r="L40" s="2"/>
      <c r="M40" s="50"/>
      <c r="N40" s="2"/>
      <c r="O40" s="2"/>
      <c r="P40" s="2"/>
      <c r="Q40" s="23"/>
    </row>
    <row r="41" spans="2:17" x14ac:dyDescent="0.25">
      <c r="B41" s="24"/>
      <c r="C41" s="2"/>
      <c r="D41" s="2"/>
      <c r="E41" s="2"/>
      <c r="F41" s="2"/>
      <c r="G41" s="2"/>
      <c r="H41" s="2"/>
      <c r="I41" s="2"/>
      <c r="J41" s="2"/>
      <c r="K41" s="2"/>
      <c r="L41" s="2"/>
      <c r="M41" s="50"/>
      <c r="N41" s="2"/>
      <c r="O41" s="2"/>
      <c r="P41" s="2"/>
      <c r="Q41" s="23"/>
    </row>
    <row r="42" spans="2:17" x14ac:dyDescent="0.25">
      <c r="B42" s="24"/>
      <c r="C42" s="2"/>
      <c r="D42" s="2"/>
      <c r="E42" s="2"/>
      <c r="F42" s="2"/>
      <c r="G42" s="2"/>
      <c r="H42" s="2"/>
      <c r="I42" s="2"/>
      <c r="J42" s="2"/>
      <c r="K42" s="2"/>
      <c r="L42" s="2"/>
      <c r="M42" s="50"/>
      <c r="N42" s="2"/>
      <c r="O42" s="2"/>
      <c r="P42" s="2"/>
      <c r="Q42" s="23"/>
    </row>
    <row r="43" spans="2:17" x14ac:dyDescent="0.25">
      <c r="B43" s="24"/>
      <c r="C43" s="2"/>
      <c r="D43" s="2"/>
      <c r="E43" s="2"/>
      <c r="F43" s="2"/>
      <c r="G43" s="2"/>
      <c r="H43" s="2"/>
      <c r="I43" s="2"/>
      <c r="J43" s="2"/>
      <c r="K43" s="2"/>
      <c r="L43" s="2"/>
      <c r="M43" s="50"/>
      <c r="N43" s="2"/>
      <c r="O43" s="2"/>
      <c r="P43" s="2"/>
      <c r="Q43" s="23"/>
    </row>
    <row r="44" spans="2:17" x14ac:dyDescent="0.25">
      <c r="B44" s="24"/>
      <c r="C44" s="2"/>
      <c r="D44" s="2"/>
      <c r="E44" s="2"/>
      <c r="F44" s="2"/>
      <c r="G44" s="2"/>
      <c r="H44" s="2"/>
      <c r="I44" s="2"/>
      <c r="J44" s="2"/>
      <c r="K44" s="2"/>
      <c r="L44" s="2"/>
      <c r="M44" s="50"/>
      <c r="N44" s="2"/>
      <c r="O44" s="2"/>
      <c r="P44" s="2"/>
      <c r="Q44" s="23"/>
    </row>
    <row r="45" spans="2:17" x14ac:dyDescent="0.25">
      <c r="B45" s="24"/>
      <c r="C45" s="2"/>
      <c r="D45" s="2"/>
      <c r="E45" s="2"/>
      <c r="F45" s="2"/>
      <c r="G45" s="2"/>
      <c r="H45" s="2"/>
      <c r="I45" s="2"/>
      <c r="J45" s="2"/>
      <c r="K45" s="2"/>
      <c r="L45" s="2"/>
      <c r="M45" s="50"/>
      <c r="N45" s="2"/>
      <c r="O45" s="2"/>
      <c r="P45" s="2"/>
      <c r="Q45" s="23"/>
    </row>
    <row r="46" spans="2:17" x14ac:dyDescent="0.25">
      <c r="B46" s="24"/>
      <c r="C46" s="2"/>
      <c r="D46" s="2"/>
      <c r="E46" s="2"/>
      <c r="F46" s="2"/>
      <c r="G46" s="2"/>
      <c r="H46" s="2"/>
      <c r="I46" s="2"/>
      <c r="J46" s="2"/>
      <c r="K46" s="2"/>
      <c r="L46" s="2"/>
      <c r="M46" s="50"/>
      <c r="N46" s="2"/>
      <c r="O46" s="2"/>
      <c r="P46" s="2"/>
      <c r="Q46" s="23"/>
    </row>
    <row r="47" spans="2:17" x14ac:dyDescent="0.25">
      <c r="B47" s="24"/>
      <c r="C47" s="2"/>
      <c r="D47" s="2"/>
      <c r="E47" s="2"/>
      <c r="F47" s="2"/>
      <c r="G47" s="2"/>
      <c r="H47" s="2"/>
      <c r="I47" s="2"/>
      <c r="J47" s="2"/>
      <c r="K47" s="2"/>
      <c r="L47" s="2"/>
      <c r="M47" s="50"/>
      <c r="N47" s="2"/>
      <c r="O47" s="2"/>
      <c r="P47" s="2"/>
      <c r="Q47" s="23"/>
    </row>
    <row r="48" spans="2:17" x14ac:dyDescent="0.25">
      <c r="B48" s="24"/>
      <c r="C48" s="2"/>
      <c r="D48" s="2"/>
      <c r="E48" s="2"/>
      <c r="F48" s="2"/>
      <c r="G48" s="2"/>
      <c r="H48" s="2"/>
      <c r="I48" s="2"/>
      <c r="J48" s="2"/>
      <c r="K48" s="2"/>
      <c r="L48" s="2"/>
      <c r="M48" s="50"/>
      <c r="N48" s="2"/>
      <c r="O48" s="2"/>
      <c r="P48" s="2"/>
      <c r="Q48" s="23"/>
    </row>
    <row r="49" spans="2:17" x14ac:dyDescent="0.25">
      <c r="B49" s="24"/>
      <c r="C49" s="2"/>
      <c r="D49" s="2"/>
      <c r="E49" s="2"/>
      <c r="F49" s="2"/>
      <c r="G49" s="2"/>
      <c r="H49" s="2"/>
      <c r="I49" s="2"/>
      <c r="J49" s="2"/>
      <c r="K49" s="2"/>
      <c r="L49" s="2"/>
      <c r="M49" s="50"/>
      <c r="N49" s="2"/>
      <c r="O49" s="2"/>
      <c r="P49" s="2"/>
      <c r="Q49" s="23"/>
    </row>
    <row r="50" spans="2:17" x14ac:dyDescent="0.25">
      <c r="B50" s="24"/>
      <c r="C50" s="2"/>
      <c r="D50" s="2"/>
      <c r="E50" s="2"/>
      <c r="F50" s="2"/>
      <c r="G50" s="2"/>
      <c r="H50" s="2"/>
      <c r="I50" s="2"/>
      <c r="J50" s="2"/>
      <c r="K50" s="2"/>
      <c r="L50" s="2"/>
      <c r="M50" s="50"/>
      <c r="N50" s="2"/>
      <c r="O50" s="2"/>
      <c r="P50" s="2"/>
      <c r="Q50" s="23"/>
    </row>
    <row r="51" spans="2:17" x14ac:dyDescent="0.25">
      <c r="B51" s="24"/>
      <c r="C51" s="2"/>
      <c r="D51" s="2"/>
      <c r="E51" s="2"/>
      <c r="F51" s="2"/>
      <c r="G51" s="2"/>
      <c r="H51" s="2"/>
      <c r="I51" s="2"/>
      <c r="J51" s="2"/>
      <c r="K51" s="2"/>
      <c r="L51" s="2"/>
      <c r="M51" s="50"/>
      <c r="N51" s="2"/>
      <c r="O51" s="2"/>
      <c r="P51" s="2"/>
      <c r="Q51" s="23"/>
    </row>
    <row r="52" spans="2:17" x14ac:dyDescent="0.25">
      <c r="B52" s="24"/>
      <c r="C52" s="2"/>
      <c r="D52" s="2"/>
      <c r="E52" s="2"/>
      <c r="F52" s="2"/>
      <c r="G52" s="2"/>
      <c r="H52" s="2"/>
      <c r="I52" s="2"/>
      <c r="J52" s="2"/>
      <c r="K52" s="2"/>
      <c r="L52" s="2"/>
      <c r="M52" s="50"/>
      <c r="N52" s="2"/>
      <c r="O52" s="2"/>
      <c r="P52" s="2"/>
      <c r="Q52" s="23"/>
    </row>
    <row r="53" spans="2:17" x14ac:dyDescent="0.25">
      <c r="B53" s="24"/>
      <c r="C53" s="2"/>
      <c r="D53" s="2"/>
      <c r="E53" s="2"/>
      <c r="F53" s="2"/>
      <c r="G53" s="2"/>
      <c r="H53" s="2"/>
      <c r="I53" s="2"/>
      <c r="J53" s="2"/>
      <c r="K53" s="2"/>
      <c r="L53" s="2"/>
      <c r="M53" s="50"/>
      <c r="N53" s="2"/>
      <c r="O53" s="2"/>
      <c r="P53" s="2"/>
      <c r="Q53" s="23"/>
    </row>
    <row r="54" spans="2:17" x14ac:dyDescent="0.25">
      <c r="B54" s="24"/>
      <c r="C54" s="2"/>
      <c r="D54" s="2"/>
      <c r="E54" s="2"/>
      <c r="F54" s="2"/>
      <c r="G54" s="2"/>
      <c r="H54" s="2"/>
      <c r="I54" s="2"/>
      <c r="J54" s="2"/>
      <c r="K54" s="2"/>
      <c r="L54" s="2"/>
      <c r="M54" s="50"/>
      <c r="N54" s="2"/>
      <c r="O54" s="2"/>
      <c r="P54" s="2"/>
      <c r="Q54" s="23"/>
    </row>
    <row r="55" spans="2:17" x14ac:dyDescent="0.25">
      <c r="B55" s="24"/>
      <c r="C55" s="2"/>
      <c r="D55" s="2"/>
      <c r="E55" s="2"/>
      <c r="F55" s="2"/>
      <c r="G55" s="2"/>
      <c r="H55" s="2"/>
      <c r="I55" s="2"/>
      <c r="J55" s="2"/>
      <c r="K55" s="2"/>
      <c r="L55" s="2"/>
      <c r="M55" s="50"/>
      <c r="N55" s="2"/>
      <c r="O55" s="2"/>
      <c r="P55" s="2"/>
      <c r="Q55" s="23"/>
    </row>
    <row r="56" spans="2:17" x14ac:dyDescent="0.25">
      <c r="B56" s="24"/>
      <c r="C56" s="2"/>
      <c r="D56" s="2"/>
      <c r="E56" s="2"/>
      <c r="F56" s="2"/>
      <c r="G56" s="2"/>
      <c r="H56" s="2"/>
      <c r="I56" s="2"/>
      <c r="J56" s="2"/>
      <c r="K56" s="2"/>
      <c r="L56" s="2"/>
      <c r="M56" s="50"/>
      <c r="N56" s="2"/>
      <c r="O56" s="2"/>
      <c r="P56" s="2"/>
      <c r="Q56" s="23"/>
    </row>
    <row r="57" spans="2:17" x14ac:dyDescent="0.25">
      <c r="B57" s="24"/>
      <c r="C57" s="2"/>
      <c r="D57" s="2"/>
      <c r="E57" s="2"/>
      <c r="F57" s="2"/>
      <c r="G57" s="2"/>
      <c r="H57" s="2"/>
      <c r="I57" s="2"/>
      <c r="J57" s="2"/>
      <c r="K57" s="2"/>
      <c r="L57" s="2"/>
      <c r="M57" s="50"/>
      <c r="N57" s="2"/>
      <c r="O57" s="2"/>
      <c r="P57" s="2"/>
      <c r="Q57" s="23"/>
    </row>
    <row r="58" spans="2:17" x14ac:dyDescent="0.25">
      <c r="B58" s="24"/>
      <c r="C58" s="2"/>
      <c r="D58" s="2"/>
      <c r="E58" s="2"/>
      <c r="F58" s="2"/>
      <c r="G58" s="2"/>
      <c r="H58" s="2"/>
      <c r="I58" s="2"/>
      <c r="J58" s="2"/>
      <c r="K58" s="2"/>
      <c r="L58" s="2"/>
      <c r="M58" s="50"/>
      <c r="N58" s="2"/>
      <c r="O58" s="2"/>
      <c r="P58" s="2"/>
      <c r="Q58" s="23"/>
    </row>
    <row r="59" spans="2:17" ht="18.75" customHeight="1" x14ac:dyDescent="0.25">
      <c r="B59" s="24"/>
      <c r="C59" s="2"/>
      <c r="D59" s="2"/>
      <c r="E59" s="2"/>
      <c r="F59" s="2"/>
      <c r="G59" s="2"/>
      <c r="H59" s="2"/>
      <c r="I59" s="2"/>
      <c r="J59" s="2"/>
      <c r="K59" s="2"/>
      <c r="L59" s="2"/>
      <c r="M59" s="50"/>
      <c r="N59" s="2"/>
      <c r="O59" s="2"/>
      <c r="P59" s="2"/>
      <c r="Q59" s="23"/>
    </row>
    <row r="60" spans="2:17" ht="18.75" customHeight="1" x14ac:dyDescent="0.25">
      <c r="B60" s="24"/>
      <c r="C60" s="2"/>
      <c r="D60" s="2"/>
      <c r="E60" s="2"/>
      <c r="F60" s="2"/>
      <c r="G60" s="2"/>
      <c r="H60" s="2"/>
      <c r="I60" s="2"/>
      <c r="J60" s="2"/>
      <c r="K60" s="2"/>
      <c r="L60" s="2"/>
      <c r="M60" s="50"/>
      <c r="N60" s="2"/>
      <c r="O60" s="2"/>
      <c r="P60" s="2"/>
      <c r="Q60" s="23"/>
    </row>
    <row r="61" spans="2:17" x14ac:dyDescent="0.25">
      <c r="B61" s="24"/>
      <c r="C61" s="2"/>
      <c r="D61" s="2"/>
      <c r="E61" s="2"/>
      <c r="F61" s="2"/>
      <c r="G61" s="2"/>
      <c r="H61" s="2"/>
      <c r="I61" s="2"/>
      <c r="J61" s="2"/>
      <c r="K61" s="2"/>
      <c r="L61" s="2"/>
      <c r="M61" s="50"/>
      <c r="N61" s="2"/>
      <c r="O61" s="2"/>
      <c r="P61" s="2"/>
      <c r="Q61" s="23"/>
    </row>
    <row r="62" spans="2:17" x14ac:dyDescent="0.25">
      <c r="B62" s="24"/>
      <c r="C62" s="2"/>
      <c r="D62" s="2"/>
      <c r="E62" s="2"/>
      <c r="F62" s="2"/>
      <c r="G62" s="2"/>
      <c r="H62" s="2"/>
      <c r="I62" s="2"/>
      <c r="J62" s="2"/>
      <c r="K62" s="2"/>
      <c r="L62" s="2"/>
      <c r="M62" s="50"/>
      <c r="N62" s="2"/>
      <c r="O62" s="2"/>
      <c r="P62" s="2"/>
      <c r="Q62" s="23"/>
    </row>
    <row r="63" spans="2:17" x14ac:dyDescent="0.25">
      <c r="B63" s="24"/>
      <c r="C63" s="2"/>
      <c r="D63" s="2"/>
      <c r="E63" s="2"/>
      <c r="F63" s="2"/>
      <c r="G63" s="2"/>
      <c r="H63" s="2"/>
      <c r="I63" s="2"/>
      <c r="J63" s="2"/>
      <c r="K63" s="2"/>
      <c r="L63" s="2"/>
      <c r="M63" s="50"/>
      <c r="N63" s="2"/>
      <c r="O63" s="2"/>
      <c r="P63" s="2"/>
      <c r="Q63" s="23"/>
    </row>
    <row r="64" spans="2:17" ht="15" customHeight="1" x14ac:dyDescent="0.25">
      <c r="B64" s="24"/>
      <c r="C64" s="2"/>
      <c r="D64" s="2"/>
      <c r="E64" s="2"/>
      <c r="F64" s="2"/>
      <c r="G64" s="2"/>
      <c r="H64" s="2"/>
      <c r="I64" s="2"/>
      <c r="J64" s="2"/>
      <c r="K64" s="2"/>
      <c r="L64" s="2"/>
      <c r="M64" s="50"/>
      <c r="N64" s="2"/>
      <c r="O64" s="2"/>
      <c r="P64" s="2"/>
      <c r="Q64" s="23"/>
    </row>
    <row r="65" spans="2:17" ht="15" customHeight="1" x14ac:dyDescent="0.25">
      <c r="B65" s="24"/>
      <c r="C65" s="2"/>
      <c r="D65" s="2"/>
      <c r="E65" s="2"/>
      <c r="F65" s="2"/>
      <c r="G65" s="2"/>
      <c r="H65" s="2"/>
      <c r="I65" s="2"/>
      <c r="J65" s="2"/>
      <c r="K65" s="2"/>
      <c r="L65" s="2"/>
      <c r="M65" s="50"/>
      <c r="N65" s="2"/>
      <c r="O65" s="2"/>
      <c r="P65" s="2"/>
      <c r="Q65" s="23"/>
    </row>
    <row r="66" spans="2:17" ht="18.75" customHeight="1" x14ac:dyDescent="0.25">
      <c r="B66" s="24"/>
      <c r="C66" s="2"/>
      <c r="D66" s="2"/>
      <c r="E66" s="2"/>
      <c r="F66" s="2"/>
      <c r="G66" s="2"/>
      <c r="H66" s="2"/>
      <c r="I66" s="2"/>
      <c r="J66" s="2"/>
      <c r="K66" s="2"/>
      <c r="L66" s="142" t="s">
        <v>26</v>
      </c>
      <c r="M66" s="143"/>
      <c r="N66" s="2"/>
      <c r="O66" s="2"/>
      <c r="P66" s="2"/>
      <c r="Q66" s="23"/>
    </row>
    <row r="67" spans="2:17" ht="15" customHeight="1" x14ac:dyDescent="0.25">
      <c r="B67" s="24"/>
      <c r="C67" s="2"/>
      <c r="D67" s="2"/>
      <c r="E67" s="2"/>
      <c r="F67" s="2"/>
      <c r="G67" s="2"/>
      <c r="H67" s="2"/>
      <c r="I67" s="2"/>
      <c r="J67" s="2"/>
      <c r="K67" s="2"/>
      <c r="L67" s="144"/>
      <c r="M67" s="145"/>
      <c r="N67" s="2"/>
      <c r="O67" s="2"/>
      <c r="P67" s="2"/>
      <c r="Q67" s="23"/>
    </row>
    <row r="68" spans="2:17" ht="15" customHeight="1" x14ac:dyDescent="0.25">
      <c r="B68" s="24"/>
      <c r="C68" s="2"/>
      <c r="D68" s="2"/>
      <c r="E68" s="2"/>
      <c r="F68" s="2"/>
      <c r="G68" s="2"/>
      <c r="H68" s="2"/>
      <c r="I68" s="2"/>
      <c r="J68" s="2"/>
      <c r="K68" s="2"/>
      <c r="L68" s="65"/>
      <c r="M68" s="69" t="s">
        <v>27</v>
      </c>
      <c r="N68" s="2"/>
      <c r="O68" s="2"/>
      <c r="P68" s="2"/>
      <c r="Q68" s="23"/>
    </row>
    <row r="69" spans="2:17" x14ac:dyDescent="0.25">
      <c r="B69" s="24"/>
      <c r="C69" s="2"/>
      <c r="D69" s="2"/>
      <c r="E69" s="2"/>
      <c r="F69" s="2"/>
      <c r="G69" s="2"/>
      <c r="H69" s="2"/>
      <c r="I69" s="2"/>
      <c r="J69" s="2"/>
      <c r="K69" s="2"/>
      <c r="L69" s="66"/>
      <c r="M69" s="69" t="s">
        <v>28</v>
      </c>
      <c r="N69" s="2"/>
      <c r="O69" s="2"/>
      <c r="P69" s="2"/>
      <c r="Q69" s="23"/>
    </row>
    <row r="70" spans="2:17" x14ac:dyDescent="0.25">
      <c r="B70" s="24"/>
      <c r="C70" s="2"/>
      <c r="D70" s="2"/>
      <c r="E70" s="2"/>
      <c r="F70" s="2"/>
      <c r="G70" s="2"/>
      <c r="H70" s="2"/>
      <c r="I70" s="2"/>
      <c r="J70" s="2"/>
      <c r="K70" s="2"/>
      <c r="L70" s="67"/>
      <c r="M70" s="69" t="s">
        <v>29</v>
      </c>
      <c r="N70" s="2"/>
      <c r="O70" s="2"/>
      <c r="P70" s="2"/>
      <c r="Q70" s="23"/>
    </row>
    <row r="71" spans="2:17" x14ac:dyDescent="0.25">
      <c r="B71" s="24"/>
      <c r="C71" s="2"/>
      <c r="D71" s="2"/>
      <c r="E71" s="2"/>
      <c r="F71" s="2"/>
      <c r="G71" s="2"/>
      <c r="H71" s="2"/>
      <c r="I71" s="2"/>
      <c r="J71" s="2"/>
      <c r="K71" s="2"/>
      <c r="L71" s="68"/>
      <c r="M71" s="70" t="s">
        <v>30</v>
      </c>
      <c r="N71" s="2"/>
      <c r="O71" s="2"/>
      <c r="P71" s="2"/>
      <c r="Q71" s="23"/>
    </row>
    <row r="72" spans="2:17" x14ac:dyDescent="0.25">
      <c r="B72" s="25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51"/>
      <c r="N72" s="26"/>
      <c r="O72" s="26"/>
      <c r="P72" s="26"/>
      <c r="Q72" s="27"/>
    </row>
  </sheetData>
  <sheetProtection algorithmName="SHA-512" hashValue="9o3h0FmCIY81kUpcTJiq/gpqPuiRwKshxQv4EG2Q+Yk2HIzccpaXTs07beS/ktMBrfXvdrwBohrEDnLh5xRCqw==" saltValue="6YhTN/rrOnGtQxeduPHlNQ==" spinCount="100000" sheet="1" objects="1" scenarios="1"/>
  <protectedRanges>
    <protectedRange sqref="C8 C11:C14 C19" name="Range1"/>
  </protectedRanges>
  <mergeCells count="8">
    <mergeCell ref="L66:M67"/>
    <mergeCell ref="B6:H6"/>
    <mergeCell ref="B18:H18"/>
    <mergeCell ref="B2:B3"/>
    <mergeCell ref="C2:Q2"/>
    <mergeCell ref="C3:Q3"/>
    <mergeCell ref="B4:Q5"/>
    <mergeCell ref="J16:P17"/>
  </mergeCells>
  <pageMargins left="0.25" right="0.25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Q71"/>
  <sheetViews>
    <sheetView workbookViewId="0">
      <selection activeCell="Q2" sqref="Q2"/>
    </sheetView>
  </sheetViews>
  <sheetFormatPr defaultRowHeight="15" x14ac:dyDescent="0.25"/>
  <cols>
    <col min="1" max="1" width="1.7109375" customWidth="1"/>
    <col min="2" max="2" width="27.7109375" customWidth="1"/>
    <col min="3" max="3" width="9.7109375" customWidth="1"/>
    <col min="4" max="4" width="8.140625" customWidth="1"/>
    <col min="5" max="5" width="25" customWidth="1"/>
    <col min="6" max="6" width="10.42578125" customWidth="1"/>
    <col min="7" max="7" width="19.28515625" customWidth="1"/>
    <col min="8" max="8" width="11.140625" customWidth="1"/>
    <col min="9" max="9" width="8.28515625" customWidth="1"/>
    <col min="10" max="11" width="5.7109375" customWidth="1"/>
    <col min="12" max="12" width="9.28515625" customWidth="1"/>
    <col min="13" max="13" width="3" customWidth="1"/>
    <col min="14" max="14" width="2.7109375" customWidth="1"/>
    <col min="15" max="15" width="9.140625" hidden="1" customWidth="1"/>
    <col min="16" max="16" width="1.42578125" customWidth="1"/>
  </cols>
  <sheetData>
    <row r="2" spans="2:17" ht="56.25" customHeight="1" x14ac:dyDescent="0.25">
      <c r="B2" s="151"/>
      <c r="C2" s="153" t="s">
        <v>0</v>
      </c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3"/>
    </row>
    <row r="3" spans="2:17" ht="56.25" customHeight="1" x14ac:dyDescent="0.25">
      <c r="B3" s="152"/>
      <c r="C3" s="155" t="s">
        <v>31</v>
      </c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3"/>
      <c r="Q3" s="19"/>
    </row>
    <row r="4" spans="2:17" ht="15" customHeight="1" x14ac:dyDescent="0.25">
      <c r="B4" s="173" t="s">
        <v>32</v>
      </c>
      <c r="C4" s="174"/>
      <c r="D4" s="174"/>
      <c r="E4" s="174"/>
      <c r="F4" s="174"/>
      <c r="G4" s="174"/>
      <c r="H4" s="174"/>
      <c r="I4" s="174"/>
      <c r="J4" s="174"/>
      <c r="K4" s="174"/>
      <c r="L4" s="174"/>
      <c r="M4" s="174"/>
      <c r="N4" s="174"/>
      <c r="P4" s="3"/>
    </row>
    <row r="5" spans="2:17" ht="15" customHeight="1" x14ac:dyDescent="0.25">
      <c r="B5" s="175"/>
      <c r="C5" s="176"/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  <c r="P5" s="3"/>
    </row>
    <row r="6" spans="2:17" ht="15" customHeight="1" x14ac:dyDescent="0.25">
      <c r="B6" s="146" t="s">
        <v>33</v>
      </c>
      <c r="C6" s="181"/>
      <c r="D6" s="181"/>
      <c r="E6" s="181"/>
      <c r="F6" s="182"/>
      <c r="G6" s="177" t="s">
        <v>3</v>
      </c>
      <c r="H6" s="178"/>
      <c r="I6" s="178"/>
      <c r="J6" s="178"/>
      <c r="K6" s="178"/>
      <c r="L6" s="178"/>
      <c r="M6" s="178"/>
      <c r="N6" s="178"/>
      <c r="P6" s="3"/>
    </row>
    <row r="7" spans="2:17" ht="15" customHeight="1" x14ac:dyDescent="0.25">
      <c r="B7" s="149"/>
      <c r="C7" s="183"/>
      <c r="D7" s="183"/>
      <c r="E7" s="183"/>
      <c r="F7" s="184"/>
      <c r="G7" s="179"/>
      <c r="H7" s="180"/>
      <c r="I7" s="180"/>
      <c r="J7" s="180"/>
      <c r="K7" s="180"/>
      <c r="L7" s="180"/>
      <c r="M7" s="180"/>
      <c r="N7" s="180"/>
      <c r="P7" s="3"/>
    </row>
    <row r="8" spans="2:17" x14ac:dyDescent="0.25">
      <c r="B8" s="95"/>
      <c r="C8" s="71"/>
      <c r="D8" s="71"/>
      <c r="E8" s="71"/>
      <c r="F8" s="71"/>
      <c r="G8" s="124"/>
      <c r="H8" s="125"/>
      <c r="I8" s="125"/>
      <c r="J8" s="126"/>
      <c r="K8" s="58"/>
      <c r="L8" s="58"/>
      <c r="M8" s="58"/>
      <c r="N8" s="60"/>
      <c r="P8" s="3"/>
    </row>
    <row r="9" spans="2:17" ht="15" customHeight="1" x14ac:dyDescent="0.25">
      <c r="B9" s="96" t="s">
        <v>34</v>
      </c>
      <c r="C9" s="93"/>
      <c r="D9" s="72" t="s">
        <v>176</v>
      </c>
      <c r="E9" s="71"/>
      <c r="F9" s="71"/>
      <c r="G9" s="95" t="s">
        <v>35</v>
      </c>
      <c r="I9" s="127" t="str">
        <f>IF(ISBLANK($C$9)," ",$C$9*$C$10/10000)</f>
        <v xml:space="preserve"> </v>
      </c>
      <c r="J9" s="71" t="s">
        <v>179</v>
      </c>
      <c r="N9" s="4"/>
      <c r="P9" s="3"/>
    </row>
    <row r="10" spans="2:17" ht="15" customHeight="1" x14ac:dyDescent="0.25">
      <c r="B10" s="131" t="s">
        <v>36</v>
      </c>
      <c r="C10" s="132"/>
      <c r="D10" s="133" t="s">
        <v>177</v>
      </c>
      <c r="E10" s="71"/>
      <c r="F10" s="71"/>
      <c r="G10" s="3"/>
      <c r="N10" s="4"/>
      <c r="P10" s="3"/>
    </row>
    <row r="11" spans="2:17" ht="15" customHeight="1" x14ac:dyDescent="0.25">
      <c r="B11" s="136"/>
      <c r="C11" s="134"/>
      <c r="D11" s="135"/>
      <c r="E11" s="71"/>
      <c r="F11" s="71"/>
      <c r="G11" s="109" t="s">
        <v>37</v>
      </c>
      <c r="I11" s="71">
        <v>67.94</v>
      </c>
      <c r="J11" s="71" t="s">
        <v>180</v>
      </c>
      <c r="N11" s="4"/>
      <c r="P11" s="3"/>
    </row>
    <row r="12" spans="2:17" ht="17.25" x14ac:dyDescent="0.25">
      <c r="B12" s="97" t="s">
        <v>38</v>
      </c>
      <c r="C12" s="73"/>
      <c r="D12" s="74" t="s">
        <v>39</v>
      </c>
      <c r="E12" s="71"/>
      <c r="F12" s="71"/>
      <c r="G12" s="109" t="s">
        <v>40</v>
      </c>
      <c r="I12" s="127">
        <f>IFERROR($C$15*$I$11/12/1000*$C$9/300," ")</f>
        <v>0</v>
      </c>
      <c r="J12" s="71" t="s">
        <v>179</v>
      </c>
      <c r="N12" s="4"/>
      <c r="P12" s="3"/>
    </row>
    <row r="13" spans="2:17" x14ac:dyDescent="0.25">
      <c r="B13" s="97" t="s">
        <v>41</v>
      </c>
      <c r="C13" s="73"/>
      <c r="D13" s="74" t="s">
        <v>39</v>
      </c>
      <c r="E13" s="71"/>
      <c r="F13" s="71"/>
      <c r="G13" s="109" t="s">
        <v>42</v>
      </c>
      <c r="I13" s="127" t="str">
        <f>IFERROR($I$9/$I$12," ")</f>
        <v xml:space="preserve"> </v>
      </c>
      <c r="J13" s="71" t="s">
        <v>39</v>
      </c>
      <c r="N13" s="4"/>
      <c r="P13" s="3"/>
    </row>
    <row r="14" spans="2:17" ht="17.25" x14ac:dyDescent="0.25">
      <c r="B14" s="97" t="s">
        <v>43</v>
      </c>
      <c r="C14" s="73"/>
      <c r="D14" s="74" t="s">
        <v>178</v>
      </c>
      <c r="E14" s="71"/>
      <c r="F14" s="71"/>
      <c r="G14" s="3" t="s">
        <v>17</v>
      </c>
      <c r="I14" s="195" t="str">
        <f>IFERROR($I$13/$C$15,"")</f>
        <v/>
      </c>
      <c r="J14" s="77"/>
      <c r="N14" s="4"/>
      <c r="P14" s="3"/>
    </row>
    <row r="15" spans="2:17" ht="15" customHeight="1" x14ac:dyDescent="0.25">
      <c r="B15" s="101" t="s">
        <v>44</v>
      </c>
      <c r="C15" s="102"/>
      <c r="D15" s="103" t="s">
        <v>39</v>
      </c>
      <c r="E15" s="71"/>
      <c r="F15" s="71"/>
      <c r="G15" s="141" t="s">
        <v>19</v>
      </c>
      <c r="I15" s="128" t="str">
        <f>IFERROR(1-$I$14," ")</f>
        <v xml:space="preserve"> </v>
      </c>
      <c r="J15" s="129"/>
      <c r="K15" s="129"/>
      <c r="M15" s="129"/>
      <c r="N15" s="4"/>
      <c r="P15" s="3"/>
    </row>
    <row r="16" spans="2:17" x14ac:dyDescent="0.25">
      <c r="B16" s="95"/>
      <c r="C16" s="71"/>
      <c r="D16" s="71"/>
      <c r="E16" s="71"/>
      <c r="F16" s="71"/>
      <c r="G16" s="112"/>
      <c r="H16" s="129"/>
      <c r="I16" s="129"/>
      <c r="J16" s="129"/>
      <c r="K16" s="129"/>
      <c r="M16" s="129"/>
      <c r="N16" s="4"/>
      <c r="P16" s="3"/>
    </row>
    <row r="17" spans="2:16" ht="15" customHeight="1" x14ac:dyDescent="0.25">
      <c r="B17" s="108"/>
      <c r="C17" s="107"/>
      <c r="D17" s="107"/>
      <c r="E17" s="104"/>
      <c r="F17" s="104"/>
      <c r="G17" s="164" t="s">
        <v>45</v>
      </c>
      <c r="H17" s="165"/>
      <c r="I17" s="165"/>
      <c r="J17" s="165"/>
      <c r="K17" s="165"/>
      <c r="L17" s="165"/>
      <c r="M17" s="165"/>
      <c r="N17" s="166"/>
      <c r="P17" s="3"/>
    </row>
    <row r="18" spans="2:16" ht="15" customHeight="1" x14ac:dyDescent="0.25">
      <c r="B18" s="115"/>
      <c r="C18" s="116"/>
      <c r="D18" s="116"/>
      <c r="E18" s="71"/>
      <c r="F18" s="71"/>
      <c r="G18" s="164"/>
      <c r="H18" s="165"/>
      <c r="I18" s="165"/>
      <c r="J18" s="165"/>
      <c r="K18" s="165"/>
      <c r="L18" s="165"/>
      <c r="M18" s="165"/>
      <c r="N18" s="166"/>
      <c r="P18" s="3"/>
    </row>
    <row r="19" spans="2:16" ht="15.75" customHeight="1" x14ac:dyDescent="0.25">
      <c r="B19" s="105"/>
      <c r="C19" s="106"/>
      <c r="D19" s="106"/>
      <c r="E19" s="71"/>
      <c r="F19" s="71"/>
      <c r="G19" s="167" t="s">
        <v>46</v>
      </c>
      <c r="H19" s="168"/>
      <c r="I19" s="168"/>
      <c r="J19" s="168"/>
      <c r="K19" s="168"/>
      <c r="L19" s="168"/>
      <c r="M19" s="168"/>
      <c r="N19" s="169"/>
      <c r="P19" s="3"/>
    </row>
    <row r="20" spans="2:16" ht="15.75" customHeight="1" x14ac:dyDescent="0.25">
      <c r="B20" s="100"/>
      <c r="C20" s="94"/>
      <c r="D20" s="94"/>
      <c r="E20" s="71"/>
      <c r="F20" s="71"/>
      <c r="G20" s="113"/>
      <c r="H20" s="114"/>
      <c r="I20" s="114"/>
      <c r="J20" s="114"/>
      <c r="K20" s="114"/>
      <c r="L20" s="62"/>
      <c r="M20" s="114"/>
      <c r="N20" s="64"/>
      <c r="P20" s="3"/>
    </row>
    <row r="21" spans="2:16" ht="21.75" customHeight="1" x14ac:dyDescent="0.25">
      <c r="B21" s="170" t="s">
        <v>47</v>
      </c>
      <c r="C21" s="171"/>
      <c r="D21" s="171"/>
      <c r="E21" s="171"/>
      <c r="F21" s="171"/>
      <c r="G21" s="172"/>
      <c r="H21" s="172"/>
      <c r="I21" s="172"/>
      <c r="J21" s="172"/>
      <c r="K21" s="110" t="s">
        <v>39</v>
      </c>
      <c r="L21" s="111"/>
      <c r="M21" s="29"/>
      <c r="N21" s="29"/>
      <c r="P21" s="3"/>
    </row>
    <row r="22" spans="2:16" x14ac:dyDescent="0.25">
      <c r="B22" s="78" t="s">
        <v>39</v>
      </c>
      <c r="C22" s="75" t="s">
        <v>39</v>
      </c>
      <c r="D22" s="75" t="s">
        <v>39</v>
      </c>
      <c r="E22" s="75" t="s">
        <v>39</v>
      </c>
      <c r="F22" s="75" t="s">
        <v>39</v>
      </c>
      <c r="G22" s="75" t="s">
        <v>39</v>
      </c>
      <c r="H22" s="75" t="s">
        <v>39</v>
      </c>
      <c r="I22" s="75" t="s">
        <v>39</v>
      </c>
      <c r="J22" s="75" t="s">
        <v>39</v>
      </c>
      <c r="K22" s="75" t="s">
        <v>39</v>
      </c>
      <c r="L22" s="98"/>
      <c r="M22" s="2"/>
      <c r="N22" s="2"/>
      <c r="P22" s="3"/>
    </row>
    <row r="23" spans="2:16" x14ac:dyDescent="0.25">
      <c r="B23" s="78" t="s">
        <v>39</v>
      </c>
      <c r="C23" s="75" t="s">
        <v>39</v>
      </c>
      <c r="D23" s="75" t="s">
        <v>39</v>
      </c>
      <c r="E23" s="75" t="s">
        <v>39</v>
      </c>
      <c r="F23" s="75" t="s">
        <v>39</v>
      </c>
      <c r="G23" s="75" t="s">
        <v>39</v>
      </c>
      <c r="H23" s="75" t="s">
        <v>39</v>
      </c>
      <c r="I23" s="75" t="s">
        <v>39</v>
      </c>
      <c r="J23" s="75" t="s">
        <v>39</v>
      </c>
      <c r="K23" s="75" t="s">
        <v>39</v>
      </c>
      <c r="L23" s="98"/>
      <c r="M23" s="2"/>
      <c r="N23" s="2"/>
      <c r="P23" s="3"/>
    </row>
    <row r="24" spans="2:16" x14ac:dyDescent="0.25">
      <c r="B24" s="78" t="s">
        <v>39</v>
      </c>
      <c r="C24" s="75" t="s">
        <v>39</v>
      </c>
      <c r="D24" s="75" t="s">
        <v>39</v>
      </c>
      <c r="E24" s="75" t="s">
        <v>39</v>
      </c>
      <c r="F24" s="75" t="s">
        <v>39</v>
      </c>
      <c r="G24" s="75" t="s">
        <v>39</v>
      </c>
      <c r="H24" s="75" t="s">
        <v>39</v>
      </c>
      <c r="I24" s="75" t="s">
        <v>39</v>
      </c>
      <c r="J24" s="75" t="s">
        <v>39</v>
      </c>
      <c r="K24" s="75" t="s">
        <v>39</v>
      </c>
      <c r="L24" s="98"/>
      <c r="M24" s="2"/>
      <c r="N24" s="2"/>
      <c r="P24" s="3"/>
    </row>
    <row r="25" spans="2:16" x14ac:dyDescent="0.25">
      <c r="B25" s="78" t="s">
        <v>39</v>
      </c>
      <c r="C25" s="75" t="s">
        <v>39</v>
      </c>
      <c r="D25" s="75" t="s">
        <v>39</v>
      </c>
      <c r="E25" s="75" t="s">
        <v>39</v>
      </c>
      <c r="F25" s="75" t="s">
        <v>39</v>
      </c>
      <c r="G25" s="75" t="s">
        <v>39</v>
      </c>
      <c r="H25" s="75" t="s">
        <v>39</v>
      </c>
      <c r="I25" s="75" t="s">
        <v>39</v>
      </c>
      <c r="J25" s="75" t="s">
        <v>39</v>
      </c>
      <c r="K25" s="75" t="s">
        <v>39</v>
      </c>
      <c r="L25" s="98"/>
      <c r="M25" s="2"/>
      <c r="N25" s="2"/>
      <c r="P25" s="3"/>
    </row>
    <row r="26" spans="2:16" x14ac:dyDescent="0.25">
      <c r="B26" s="78"/>
      <c r="C26" s="75"/>
      <c r="D26" s="75"/>
      <c r="E26" s="75"/>
      <c r="F26" s="75"/>
      <c r="G26" s="75"/>
      <c r="H26" s="75"/>
      <c r="I26" s="75"/>
      <c r="J26" s="75"/>
      <c r="K26" s="75"/>
      <c r="L26" s="98"/>
      <c r="M26" s="2"/>
      <c r="N26" s="2"/>
      <c r="P26" s="3"/>
    </row>
    <row r="27" spans="2:16" x14ac:dyDescent="0.25">
      <c r="B27" s="78"/>
      <c r="C27" s="75"/>
      <c r="D27" s="75"/>
      <c r="E27" s="75"/>
      <c r="F27" s="75"/>
      <c r="G27" s="75"/>
      <c r="H27" s="75"/>
      <c r="I27" s="75"/>
      <c r="J27" s="75"/>
      <c r="K27" s="75"/>
      <c r="L27" s="98"/>
      <c r="M27" s="2"/>
      <c r="N27" s="2"/>
      <c r="P27" s="3"/>
    </row>
    <row r="28" spans="2:16" x14ac:dyDescent="0.25">
      <c r="B28" s="78"/>
      <c r="C28" s="75"/>
      <c r="D28" s="75"/>
      <c r="E28" s="75"/>
      <c r="F28" s="75"/>
      <c r="G28" s="75"/>
      <c r="H28" s="75"/>
      <c r="I28" s="75"/>
      <c r="J28" s="75"/>
      <c r="K28" s="75"/>
      <c r="L28" s="98"/>
      <c r="M28" s="2"/>
      <c r="N28" s="2"/>
      <c r="P28" s="3"/>
    </row>
    <row r="29" spans="2:16" x14ac:dyDescent="0.25">
      <c r="B29" s="78"/>
      <c r="C29" s="75"/>
      <c r="D29" s="75"/>
      <c r="E29" s="75"/>
      <c r="F29" s="75"/>
      <c r="G29" s="75"/>
      <c r="H29" s="75"/>
      <c r="I29" s="75"/>
      <c r="J29" s="75"/>
      <c r="K29" s="75"/>
      <c r="L29" s="98"/>
      <c r="M29" s="2"/>
      <c r="N29" s="2"/>
      <c r="P29" s="3"/>
    </row>
    <row r="30" spans="2:16" x14ac:dyDescent="0.25">
      <c r="B30" s="78"/>
      <c r="C30" s="75"/>
      <c r="D30" s="75"/>
      <c r="E30" s="75"/>
      <c r="F30" s="75"/>
      <c r="G30" s="75"/>
      <c r="H30" s="75"/>
      <c r="I30" s="75"/>
      <c r="J30" s="75"/>
      <c r="K30" s="75"/>
      <c r="L30" s="98"/>
      <c r="M30" s="2"/>
      <c r="N30" s="2"/>
      <c r="P30" s="3"/>
    </row>
    <row r="31" spans="2:16" x14ac:dyDescent="0.25">
      <c r="B31" s="78"/>
      <c r="C31" s="75"/>
      <c r="D31" s="75"/>
      <c r="E31" s="75"/>
      <c r="F31" s="75"/>
      <c r="G31" s="75"/>
      <c r="H31" s="75"/>
      <c r="I31" s="75"/>
      <c r="J31" s="75"/>
      <c r="K31" s="75"/>
      <c r="L31" s="98"/>
      <c r="M31" s="2"/>
      <c r="N31" s="2"/>
      <c r="P31" s="3"/>
    </row>
    <row r="32" spans="2:16" x14ac:dyDescent="0.25">
      <c r="B32" s="78"/>
      <c r="C32" s="75"/>
      <c r="D32" s="75"/>
      <c r="E32" s="75"/>
      <c r="F32" s="75"/>
      <c r="G32" s="75"/>
      <c r="H32" s="75"/>
      <c r="I32" s="75"/>
      <c r="J32" s="75"/>
      <c r="K32" s="75"/>
      <c r="L32" s="98"/>
      <c r="M32" s="2"/>
      <c r="N32" s="2"/>
      <c r="P32" s="3"/>
    </row>
    <row r="33" spans="2:16" x14ac:dyDescent="0.25">
      <c r="B33" s="78"/>
      <c r="C33" s="75"/>
      <c r="D33" s="75"/>
      <c r="E33" s="75"/>
      <c r="F33" s="75"/>
      <c r="G33" s="75"/>
      <c r="H33" s="75"/>
      <c r="I33" s="75"/>
      <c r="J33" s="75"/>
      <c r="K33" s="75"/>
      <c r="L33" s="98"/>
      <c r="M33" s="2"/>
      <c r="N33" s="2"/>
      <c r="P33" s="3"/>
    </row>
    <row r="34" spans="2:16" x14ac:dyDescent="0.25">
      <c r="B34" s="78"/>
      <c r="C34" s="75"/>
      <c r="D34" s="75"/>
      <c r="E34" s="75"/>
      <c r="F34" s="75"/>
      <c r="G34" s="75"/>
      <c r="H34" s="75"/>
      <c r="I34" s="75"/>
      <c r="J34" s="75"/>
      <c r="K34" s="75"/>
      <c r="L34" s="98"/>
      <c r="M34" s="2"/>
      <c r="N34" s="2"/>
      <c r="P34" s="3"/>
    </row>
    <row r="35" spans="2:16" x14ac:dyDescent="0.25">
      <c r="B35" s="78"/>
      <c r="C35" s="75"/>
      <c r="D35" s="75"/>
      <c r="E35" s="75"/>
      <c r="F35" s="75"/>
      <c r="G35" s="75"/>
      <c r="H35" s="75"/>
      <c r="I35" s="75"/>
      <c r="J35" s="75"/>
      <c r="K35" s="75"/>
      <c r="L35" s="98"/>
      <c r="M35" s="2"/>
      <c r="N35" s="2"/>
      <c r="P35" s="3"/>
    </row>
    <row r="36" spans="2:16" x14ac:dyDescent="0.25">
      <c r="B36" s="78"/>
      <c r="C36" s="75"/>
      <c r="D36" s="75"/>
      <c r="E36" s="75"/>
      <c r="F36" s="75"/>
      <c r="G36" s="75"/>
      <c r="H36" s="75"/>
      <c r="I36" s="75"/>
      <c r="J36" s="75"/>
      <c r="K36" s="75"/>
      <c r="L36" s="98"/>
      <c r="M36" s="2"/>
      <c r="N36" s="2"/>
      <c r="P36" s="3"/>
    </row>
    <row r="37" spans="2:16" x14ac:dyDescent="0.25">
      <c r="B37" s="78"/>
      <c r="C37" s="75"/>
      <c r="D37" s="75"/>
      <c r="E37" s="75"/>
      <c r="F37" s="75"/>
      <c r="G37" s="75"/>
      <c r="H37" s="75"/>
      <c r="I37" s="75"/>
      <c r="J37" s="75"/>
      <c r="K37" s="75"/>
      <c r="L37" s="98"/>
      <c r="M37" s="2"/>
      <c r="N37" s="2"/>
      <c r="P37" s="3"/>
    </row>
    <row r="38" spans="2:16" x14ac:dyDescent="0.25">
      <c r="B38" s="78"/>
      <c r="C38" s="75"/>
      <c r="D38" s="75"/>
      <c r="E38" s="75"/>
      <c r="F38" s="75"/>
      <c r="G38" s="75"/>
      <c r="H38" s="75"/>
      <c r="I38" s="75"/>
      <c r="J38" s="75"/>
      <c r="K38" s="75"/>
      <c r="L38" s="98"/>
      <c r="M38" s="2"/>
      <c r="N38" s="2"/>
      <c r="P38" s="3"/>
    </row>
    <row r="39" spans="2:16" x14ac:dyDescent="0.25">
      <c r="B39" s="78"/>
      <c r="C39" s="75"/>
      <c r="D39" s="75"/>
      <c r="E39" s="75"/>
      <c r="F39" s="75"/>
      <c r="G39" s="75"/>
      <c r="H39" s="75"/>
      <c r="I39" s="75"/>
      <c r="J39" s="75"/>
      <c r="K39" s="75"/>
      <c r="L39" s="98"/>
      <c r="M39" s="2"/>
      <c r="N39" s="2"/>
      <c r="P39" s="3"/>
    </row>
    <row r="40" spans="2:16" x14ac:dyDescent="0.25">
      <c r="B40" s="78"/>
      <c r="C40" s="75"/>
      <c r="D40" s="75"/>
      <c r="E40" s="75"/>
      <c r="F40" s="75"/>
      <c r="G40" s="75"/>
      <c r="H40" s="75"/>
      <c r="I40" s="75"/>
      <c r="J40" s="75"/>
      <c r="K40" s="75"/>
      <c r="L40" s="98"/>
      <c r="M40" s="2"/>
      <c r="N40" s="2"/>
      <c r="P40" s="3"/>
    </row>
    <row r="41" spans="2:16" x14ac:dyDescent="0.25">
      <c r="B41" s="78"/>
      <c r="C41" s="75"/>
      <c r="D41" s="75"/>
      <c r="E41" s="75"/>
      <c r="F41" s="75"/>
      <c r="G41" s="75"/>
      <c r="H41" s="75"/>
      <c r="I41" s="75"/>
      <c r="J41" s="75"/>
      <c r="K41" s="75"/>
      <c r="L41" s="98"/>
      <c r="M41" s="2"/>
      <c r="N41" s="2"/>
      <c r="P41" s="3"/>
    </row>
    <row r="42" spans="2:16" x14ac:dyDescent="0.25">
      <c r="B42" s="78"/>
      <c r="C42" s="75"/>
      <c r="D42" s="75"/>
      <c r="E42" s="75"/>
      <c r="F42" s="75"/>
      <c r="G42" s="75"/>
      <c r="H42" s="75"/>
      <c r="I42" s="75"/>
      <c r="J42" s="75"/>
      <c r="K42" s="75"/>
      <c r="L42" s="98"/>
      <c r="M42" s="2"/>
      <c r="N42" s="2"/>
      <c r="P42" s="3"/>
    </row>
    <row r="43" spans="2:16" x14ac:dyDescent="0.25">
      <c r="B43" s="78"/>
      <c r="C43" s="75"/>
      <c r="D43" s="75"/>
      <c r="E43" s="75"/>
      <c r="F43" s="75"/>
      <c r="G43" s="75"/>
      <c r="H43" s="75"/>
      <c r="I43" s="75"/>
      <c r="J43" s="75"/>
      <c r="K43" s="75"/>
      <c r="L43" s="98"/>
      <c r="M43" s="2"/>
      <c r="N43" s="2"/>
      <c r="P43" s="3"/>
    </row>
    <row r="44" spans="2:16" x14ac:dyDescent="0.25">
      <c r="B44" s="78"/>
      <c r="C44" s="75"/>
      <c r="D44" s="75"/>
      <c r="E44" s="75"/>
      <c r="F44" s="75"/>
      <c r="G44" s="75"/>
      <c r="H44" s="75"/>
      <c r="I44" s="75"/>
      <c r="J44" s="75"/>
      <c r="K44" s="75"/>
      <c r="L44" s="98"/>
      <c r="M44" s="2"/>
      <c r="N44" s="2"/>
      <c r="P44" s="3"/>
    </row>
    <row r="45" spans="2:16" x14ac:dyDescent="0.25">
      <c r="B45" s="78"/>
      <c r="C45" s="75"/>
      <c r="D45" s="75"/>
      <c r="E45" s="75"/>
      <c r="F45" s="75"/>
      <c r="G45" s="75"/>
      <c r="H45" s="75"/>
      <c r="I45" s="75"/>
      <c r="J45" s="75"/>
      <c r="K45" s="75"/>
      <c r="L45" s="98"/>
      <c r="M45" s="2"/>
      <c r="N45" s="2"/>
      <c r="P45" s="3"/>
    </row>
    <row r="46" spans="2:16" x14ac:dyDescent="0.25">
      <c r="B46" s="78"/>
      <c r="C46" s="75"/>
      <c r="D46" s="75"/>
      <c r="E46" s="75"/>
      <c r="F46" s="75"/>
      <c r="G46" s="75"/>
      <c r="H46" s="75"/>
      <c r="I46" s="75"/>
      <c r="J46" s="75"/>
      <c r="K46" s="75"/>
      <c r="L46" s="98"/>
      <c r="M46" s="2"/>
      <c r="N46" s="2"/>
      <c r="P46" s="3"/>
    </row>
    <row r="47" spans="2:16" x14ac:dyDescent="0.25">
      <c r="B47" s="78"/>
      <c r="C47" s="75"/>
      <c r="D47" s="75"/>
      <c r="E47" s="75"/>
      <c r="F47" s="75"/>
      <c r="G47" s="75"/>
      <c r="H47" s="75"/>
      <c r="I47" s="75"/>
      <c r="J47" s="75"/>
      <c r="K47" s="75"/>
      <c r="L47" s="98"/>
      <c r="M47" s="2"/>
      <c r="N47" s="2"/>
      <c r="P47" s="3"/>
    </row>
    <row r="48" spans="2:16" x14ac:dyDescent="0.25">
      <c r="B48" s="78"/>
      <c r="C48" s="75"/>
      <c r="D48" s="75"/>
      <c r="E48" s="75"/>
      <c r="F48" s="75"/>
      <c r="G48" s="75"/>
      <c r="H48" s="75"/>
      <c r="I48" s="75"/>
      <c r="J48" s="75"/>
      <c r="K48" s="75"/>
      <c r="L48" s="98"/>
      <c r="M48" s="2"/>
      <c r="N48" s="2"/>
      <c r="P48" s="3"/>
    </row>
    <row r="49" spans="2:16" x14ac:dyDescent="0.25">
      <c r="B49" s="78"/>
      <c r="C49" s="75"/>
      <c r="D49" s="75"/>
      <c r="E49" s="75"/>
      <c r="F49" s="75"/>
      <c r="G49" s="75"/>
      <c r="H49" s="75"/>
      <c r="I49" s="75"/>
      <c r="J49" s="75"/>
      <c r="K49" s="75"/>
      <c r="L49" s="98"/>
      <c r="M49" s="2"/>
      <c r="N49" s="2"/>
      <c r="P49" s="3"/>
    </row>
    <row r="50" spans="2:16" x14ac:dyDescent="0.25">
      <c r="B50" s="78"/>
      <c r="C50" s="75"/>
      <c r="D50" s="75"/>
      <c r="E50" s="75"/>
      <c r="F50" s="75"/>
      <c r="G50" s="75"/>
      <c r="H50" s="75"/>
      <c r="I50" s="75"/>
      <c r="J50" s="75"/>
      <c r="K50" s="75"/>
      <c r="L50" s="98"/>
      <c r="M50" s="2"/>
      <c r="N50" s="2"/>
      <c r="P50" s="3"/>
    </row>
    <row r="51" spans="2:16" x14ac:dyDescent="0.25">
      <c r="B51" s="78"/>
      <c r="C51" s="75"/>
      <c r="D51" s="75"/>
      <c r="E51" s="75"/>
      <c r="F51" s="75"/>
      <c r="G51" s="75"/>
      <c r="H51" s="75"/>
      <c r="I51" s="75"/>
      <c r="J51" s="75"/>
      <c r="K51" s="75"/>
      <c r="L51" s="98"/>
      <c r="M51" s="2"/>
      <c r="N51" s="2"/>
      <c r="P51" s="3"/>
    </row>
    <row r="52" spans="2:16" x14ac:dyDescent="0.25">
      <c r="B52" s="78"/>
      <c r="C52" s="75"/>
      <c r="D52" s="75"/>
      <c r="E52" s="75"/>
      <c r="F52" s="75"/>
      <c r="G52" s="75"/>
      <c r="H52" s="75"/>
      <c r="I52" s="75"/>
      <c r="J52" s="75"/>
      <c r="K52" s="75"/>
      <c r="L52" s="98"/>
      <c r="M52" s="2"/>
      <c r="N52" s="2"/>
      <c r="P52" s="3"/>
    </row>
    <row r="53" spans="2:16" x14ac:dyDescent="0.25">
      <c r="B53" s="78"/>
      <c r="C53" s="75"/>
      <c r="D53" s="75"/>
      <c r="E53" s="75"/>
      <c r="F53" s="75"/>
      <c r="G53" s="75"/>
      <c r="H53" s="75"/>
      <c r="I53" s="75"/>
      <c r="J53" s="75"/>
      <c r="K53" s="75"/>
      <c r="L53" s="98"/>
      <c r="M53" s="2"/>
      <c r="N53" s="2"/>
      <c r="P53" s="3"/>
    </row>
    <row r="54" spans="2:16" x14ac:dyDescent="0.25">
      <c r="B54" s="78"/>
      <c r="C54" s="75"/>
      <c r="D54" s="75"/>
      <c r="E54" s="75"/>
      <c r="F54" s="75"/>
      <c r="G54" s="75"/>
      <c r="H54" s="75"/>
      <c r="I54" s="75"/>
      <c r="J54" s="75"/>
      <c r="K54" s="75"/>
      <c r="L54" s="98"/>
      <c r="M54" s="2"/>
      <c r="N54" s="2"/>
      <c r="P54" s="3"/>
    </row>
    <row r="55" spans="2:16" x14ac:dyDescent="0.25">
      <c r="B55" s="78"/>
      <c r="C55" s="75"/>
      <c r="D55" s="75"/>
      <c r="E55" s="75"/>
      <c r="F55" s="75"/>
      <c r="G55" s="75"/>
      <c r="H55" s="75"/>
      <c r="I55" s="75"/>
      <c r="J55" s="75"/>
      <c r="K55" s="75"/>
      <c r="L55" s="98"/>
      <c r="M55" s="2"/>
      <c r="N55" s="2"/>
      <c r="P55" s="3"/>
    </row>
    <row r="56" spans="2:16" x14ac:dyDescent="0.25">
      <c r="B56" s="78" t="s">
        <v>39</v>
      </c>
      <c r="C56" s="75" t="s">
        <v>39</v>
      </c>
      <c r="D56" s="75" t="s">
        <v>39</v>
      </c>
      <c r="E56" s="75" t="s">
        <v>39</v>
      </c>
      <c r="F56" s="75" t="s">
        <v>39</v>
      </c>
      <c r="G56" s="75" t="s">
        <v>39</v>
      </c>
      <c r="H56" s="75" t="s">
        <v>39</v>
      </c>
      <c r="I56" s="75" t="s">
        <v>39</v>
      </c>
      <c r="J56" s="75" t="s">
        <v>39</v>
      </c>
      <c r="K56" s="75" t="s">
        <v>39</v>
      </c>
      <c r="L56" s="98"/>
      <c r="M56" s="2"/>
      <c r="N56" s="2"/>
      <c r="P56" s="3"/>
    </row>
    <row r="57" spans="2:16" x14ac:dyDescent="0.25">
      <c r="B57" s="78" t="s">
        <v>39</v>
      </c>
      <c r="C57" s="75" t="s">
        <v>39</v>
      </c>
      <c r="D57" s="75" t="s">
        <v>39</v>
      </c>
      <c r="E57" s="75" t="s">
        <v>39</v>
      </c>
      <c r="F57" s="75" t="s">
        <v>39</v>
      </c>
      <c r="G57" s="75" t="s">
        <v>39</v>
      </c>
      <c r="H57" s="75" t="s">
        <v>39</v>
      </c>
      <c r="I57" s="75" t="s">
        <v>39</v>
      </c>
      <c r="J57" s="75" t="s">
        <v>39</v>
      </c>
      <c r="K57" s="75" t="s">
        <v>39</v>
      </c>
      <c r="L57" s="98"/>
      <c r="M57" s="2"/>
      <c r="N57" s="2"/>
      <c r="P57" s="3"/>
    </row>
    <row r="58" spans="2:16" x14ac:dyDescent="0.25">
      <c r="B58" s="78" t="s">
        <v>39</v>
      </c>
      <c r="C58" s="75" t="s">
        <v>39</v>
      </c>
      <c r="D58" s="75" t="s">
        <v>39</v>
      </c>
      <c r="E58" s="75" t="s">
        <v>39</v>
      </c>
      <c r="F58" s="75" t="s">
        <v>39</v>
      </c>
      <c r="G58" s="75" t="s">
        <v>39</v>
      </c>
      <c r="H58" s="75" t="s">
        <v>39</v>
      </c>
      <c r="I58" s="75" t="s">
        <v>39</v>
      </c>
      <c r="J58" s="75" t="s">
        <v>39</v>
      </c>
      <c r="K58" s="75" t="s">
        <v>39</v>
      </c>
      <c r="L58" s="98"/>
      <c r="M58" s="2"/>
      <c r="N58" s="2"/>
      <c r="P58" s="3"/>
    </row>
    <row r="59" spans="2:16" x14ac:dyDescent="0.25">
      <c r="B59" s="78" t="s">
        <v>39</v>
      </c>
      <c r="C59" s="75" t="s">
        <v>39</v>
      </c>
      <c r="D59" s="75" t="s">
        <v>39</v>
      </c>
      <c r="E59" s="75" t="s">
        <v>39</v>
      </c>
      <c r="F59" s="75" t="s">
        <v>39</v>
      </c>
      <c r="G59" s="75" t="s">
        <v>39</v>
      </c>
      <c r="H59" s="75" t="s">
        <v>39</v>
      </c>
      <c r="I59" s="75" t="s">
        <v>39</v>
      </c>
      <c r="J59" s="75" t="s">
        <v>39</v>
      </c>
      <c r="K59" s="75" t="s">
        <v>39</v>
      </c>
      <c r="L59" s="98"/>
      <c r="M59" s="2"/>
      <c r="N59" s="2"/>
      <c r="P59" s="3"/>
    </row>
    <row r="60" spans="2:16" x14ac:dyDescent="0.25">
      <c r="B60" s="78" t="s">
        <v>39</v>
      </c>
      <c r="C60" s="75" t="s">
        <v>39</v>
      </c>
      <c r="D60" s="75" t="s">
        <v>39</v>
      </c>
      <c r="E60" s="75" t="s">
        <v>39</v>
      </c>
      <c r="F60" s="75" t="s">
        <v>39</v>
      </c>
      <c r="G60" s="75" t="s">
        <v>39</v>
      </c>
      <c r="H60" s="75" t="s">
        <v>39</v>
      </c>
      <c r="I60" s="75" t="s">
        <v>39</v>
      </c>
      <c r="J60" s="75" t="s">
        <v>39</v>
      </c>
      <c r="K60" s="75" t="s">
        <v>39</v>
      </c>
      <c r="L60" s="98"/>
      <c r="M60" s="2"/>
      <c r="N60" s="2"/>
      <c r="P60" s="3"/>
    </row>
    <row r="61" spans="2:16" x14ac:dyDescent="0.25">
      <c r="B61" s="78" t="s">
        <v>39</v>
      </c>
      <c r="C61" s="75" t="s">
        <v>39</v>
      </c>
      <c r="D61" s="75" t="s">
        <v>39</v>
      </c>
      <c r="E61" s="75" t="s">
        <v>39</v>
      </c>
      <c r="F61" s="75" t="s">
        <v>39</v>
      </c>
      <c r="G61" s="75" t="s">
        <v>39</v>
      </c>
      <c r="H61" s="75" t="s">
        <v>39</v>
      </c>
      <c r="I61" s="75" t="s">
        <v>39</v>
      </c>
      <c r="J61" s="75" t="s">
        <v>39</v>
      </c>
      <c r="K61" s="75" t="s">
        <v>39</v>
      </c>
      <c r="L61" s="98"/>
      <c r="M61" s="2"/>
      <c r="N61" s="2"/>
      <c r="P61" s="3"/>
    </row>
    <row r="62" spans="2:16" x14ac:dyDescent="0.25">
      <c r="B62" s="78" t="s">
        <v>39</v>
      </c>
      <c r="C62" s="75" t="s">
        <v>39</v>
      </c>
      <c r="D62" s="75" t="s">
        <v>39</v>
      </c>
      <c r="E62" s="75" t="s">
        <v>39</v>
      </c>
      <c r="F62" s="75" t="s">
        <v>39</v>
      </c>
      <c r="G62" s="75" t="s">
        <v>39</v>
      </c>
      <c r="H62" s="75" t="s">
        <v>39</v>
      </c>
      <c r="I62" s="75" t="s">
        <v>39</v>
      </c>
      <c r="J62" s="75" t="s">
        <v>39</v>
      </c>
      <c r="K62" s="75" t="s">
        <v>39</v>
      </c>
      <c r="L62" s="98"/>
      <c r="M62" s="2"/>
      <c r="N62" s="2"/>
      <c r="P62" s="3"/>
    </row>
    <row r="63" spans="2:16" x14ac:dyDescent="0.25">
      <c r="B63" s="78" t="s">
        <v>39</v>
      </c>
      <c r="C63" s="75" t="s">
        <v>39</v>
      </c>
      <c r="D63" s="75" t="s">
        <v>39</v>
      </c>
      <c r="E63" s="75" t="s">
        <v>39</v>
      </c>
      <c r="F63" s="75" t="s">
        <v>39</v>
      </c>
      <c r="G63" s="75" t="s">
        <v>39</v>
      </c>
      <c r="H63" s="75" t="s">
        <v>39</v>
      </c>
      <c r="I63" s="75" t="s">
        <v>39</v>
      </c>
      <c r="J63" s="75" t="s">
        <v>39</v>
      </c>
      <c r="K63" s="75" t="s">
        <v>39</v>
      </c>
      <c r="L63" s="98"/>
      <c r="M63" s="2"/>
      <c r="N63" s="2"/>
      <c r="P63" s="3"/>
    </row>
    <row r="64" spans="2:16" x14ac:dyDescent="0.25">
      <c r="B64" s="78" t="s">
        <v>39</v>
      </c>
      <c r="C64" s="75" t="s">
        <v>39</v>
      </c>
      <c r="D64" s="75" t="s">
        <v>39</v>
      </c>
      <c r="E64" s="75" t="s">
        <v>39</v>
      </c>
      <c r="F64" s="75" t="s">
        <v>39</v>
      </c>
      <c r="G64" s="75" t="s">
        <v>39</v>
      </c>
      <c r="H64" s="75" t="s">
        <v>39</v>
      </c>
      <c r="I64" s="75" t="s">
        <v>39</v>
      </c>
      <c r="J64" s="75" t="s">
        <v>39</v>
      </c>
      <c r="K64" s="75" t="s">
        <v>39</v>
      </c>
      <c r="L64" s="98"/>
      <c r="M64" s="2"/>
      <c r="N64" s="2"/>
      <c r="P64" s="3"/>
    </row>
    <row r="65" spans="2:16" x14ac:dyDescent="0.25">
      <c r="B65" s="78" t="s">
        <v>39</v>
      </c>
      <c r="C65" s="75" t="s">
        <v>39</v>
      </c>
      <c r="D65" s="75" t="s">
        <v>39</v>
      </c>
      <c r="E65" s="75" t="s">
        <v>39</v>
      </c>
      <c r="F65" s="75" t="s">
        <v>39</v>
      </c>
      <c r="G65" s="75" t="s">
        <v>39</v>
      </c>
      <c r="H65" s="75" t="s">
        <v>39</v>
      </c>
      <c r="I65" s="75" t="s">
        <v>39</v>
      </c>
      <c r="J65" s="75" t="s">
        <v>39</v>
      </c>
      <c r="K65" s="75" t="s">
        <v>39</v>
      </c>
      <c r="L65" s="98"/>
      <c r="M65" s="2"/>
      <c r="N65" s="2"/>
      <c r="P65" s="3"/>
    </row>
    <row r="66" spans="2:16" x14ac:dyDescent="0.25">
      <c r="B66" s="78" t="s">
        <v>39</v>
      </c>
      <c r="C66" s="75" t="s">
        <v>39</v>
      </c>
      <c r="D66" s="75" t="s">
        <v>39</v>
      </c>
      <c r="E66" s="75" t="s">
        <v>39</v>
      </c>
      <c r="F66" s="75" t="s">
        <v>39</v>
      </c>
      <c r="G66" s="75" t="s">
        <v>39</v>
      </c>
      <c r="H66" s="75" t="s">
        <v>39</v>
      </c>
      <c r="I66" s="75" t="s">
        <v>39</v>
      </c>
      <c r="J66" s="75" t="s">
        <v>39</v>
      </c>
      <c r="K66" s="75" t="s">
        <v>39</v>
      </c>
      <c r="L66" s="98"/>
      <c r="M66" s="2"/>
      <c r="N66" s="2"/>
      <c r="P66" s="3"/>
    </row>
    <row r="67" spans="2:16" x14ac:dyDescent="0.25">
      <c r="B67" s="78" t="s">
        <v>39</v>
      </c>
      <c r="C67" s="75" t="s">
        <v>39</v>
      </c>
      <c r="D67" s="75" t="s">
        <v>39</v>
      </c>
      <c r="E67" s="75" t="s">
        <v>39</v>
      </c>
      <c r="F67" s="75" t="s">
        <v>39</v>
      </c>
      <c r="G67" s="75" t="s">
        <v>39</v>
      </c>
      <c r="H67" s="75" t="s">
        <v>39</v>
      </c>
      <c r="I67" s="75" t="s">
        <v>39</v>
      </c>
      <c r="J67" s="75" t="s">
        <v>39</v>
      </c>
      <c r="K67" s="75" t="s">
        <v>39</v>
      </c>
      <c r="L67" s="98"/>
      <c r="M67" s="2"/>
      <c r="N67" s="2"/>
      <c r="P67" s="3"/>
    </row>
    <row r="68" spans="2:16" x14ac:dyDescent="0.25">
      <c r="B68" s="78" t="s">
        <v>39</v>
      </c>
      <c r="C68" s="75" t="s">
        <v>39</v>
      </c>
      <c r="D68" s="75" t="s">
        <v>39</v>
      </c>
      <c r="E68" s="75" t="s">
        <v>39</v>
      </c>
      <c r="F68" s="75" t="s">
        <v>39</v>
      </c>
      <c r="G68" s="75" t="s">
        <v>39</v>
      </c>
      <c r="H68" s="75" t="s">
        <v>39</v>
      </c>
      <c r="I68" s="75" t="s">
        <v>39</v>
      </c>
      <c r="J68" s="75" t="s">
        <v>39</v>
      </c>
      <c r="K68" s="75" t="s">
        <v>39</v>
      </c>
      <c r="L68" s="98"/>
      <c r="M68" s="2"/>
      <c r="N68" s="2"/>
      <c r="P68" s="3"/>
    </row>
    <row r="69" spans="2:16" x14ac:dyDescent="0.25">
      <c r="B69" s="78" t="s">
        <v>39</v>
      </c>
      <c r="C69" s="75" t="s">
        <v>39</v>
      </c>
      <c r="D69" s="75" t="s">
        <v>39</v>
      </c>
      <c r="E69" s="75" t="s">
        <v>39</v>
      </c>
      <c r="F69" s="75" t="s">
        <v>39</v>
      </c>
      <c r="G69" s="75" t="s">
        <v>39</v>
      </c>
      <c r="H69" s="75" t="s">
        <v>39</v>
      </c>
      <c r="I69" s="75" t="s">
        <v>39</v>
      </c>
      <c r="J69" s="75" t="s">
        <v>39</v>
      </c>
      <c r="K69" s="75" t="s">
        <v>39</v>
      </c>
      <c r="L69" s="98"/>
      <c r="M69" s="2"/>
      <c r="N69" s="2"/>
      <c r="P69" s="3"/>
    </row>
    <row r="70" spans="2:16" ht="15.75" customHeight="1" x14ac:dyDescent="0.25">
      <c r="B70" s="79" t="s">
        <v>39</v>
      </c>
      <c r="C70" s="76" t="s">
        <v>39</v>
      </c>
      <c r="D70" s="76" t="s">
        <v>39</v>
      </c>
      <c r="E70" s="76" t="s">
        <v>39</v>
      </c>
      <c r="F70" s="76" t="s">
        <v>39</v>
      </c>
      <c r="G70" s="76" t="s">
        <v>39</v>
      </c>
      <c r="H70" s="76" t="s">
        <v>39</v>
      </c>
      <c r="I70" s="76" t="s">
        <v>39</v>
      </c>
      <c r="J70" s="76" t="s">
        <v>39</v>
      </c>
      <c r="K70" s="76" t="s">
        <v>39</v>
      </c>
      <c r="L70" s="99"/>
      <c r="M70" s="26"/>
      <c r="N70" s="26"/>
      <c r="P70" s="3"/>
    </row>
    <row r="71" spans="2:16" x14ac:dyDescent="0.25">
      <c r="B71" s="77"/>
      <c r="C71" s="71"/>
      <c r="D71" s="71"/>
      <c r="E71" s="71"/>
      <c r="F71" s="71"/>
      <c r="G71" s="71"/>
      <c r="H71" s="71"/>
      <c r="I71" s="71"/>
      <c r="J71" s="71"/>
      <c r="K71" s="71"/>
      <c r="L71" s="77"/>
    </row>
  </sheetData>
  <sheetProtection algorithmName="SHA-512" hashValue="CZIsC0ThcxR5usviTXnF0mEDaCGm4sw5LLs4HpfXIiotNi76U8/KFip+vLixB85Y2f01XQRzid5h7owCYEaoIA==" saltValue="qRerLueR8HtZvSswiu1XQg==" spinCount="100000" sheet="1" objects="1" scenarios="1"/>
  <protectedRanges>
    <protectedRange sqref="C9:C10 C12:C15" name="Range1"/>
  </protectedRanges>
  <mergeCells count="9">
    <mergeCell ref="G17:N18"/>
    <mergeCell ref="G19:N19"/>
    <mergeCell ref="B21:J21"/>
    <mergeCell ref="B4:N5"/>
    <mergeCell ref="B2:B3"/>
    <mergeCell ref="C2:O2"/>
    <mergeCell ref="C3:O3"/>
    <mergeCell ref="G6:N7"/>
    <mergeCell ref="B6:F7"/>
  </mergeCells>
  <hyperlinks>
    <hyperlink ref="G19" r:id="rId1" xr:uid="{00000000-0004-0000-0100-000000000000}"/>
  </hyperlinks>
  <pageMargins left="0.7" right="0.7" top="0.75" bottom="0.75" header="0.3" footer="0.3"/>
  <pageSetup orientation="portrait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Q91"/>
  <sheetViews>
    <sheetView workbookViewId="0">
      <selection activeCell="L2" sqref="L2"/>
    </sheetView>
  </sheetViews>
  <sheetFormatPr defaultColWidth="9.140625" defaultRowHeight="15" x14ac:dyDescent="0.25"/>
  <cols>
    <col min="1" max="1" width="1.7109375" customWidth="1"/>
    <col min="2" max="2" width="43.42578125" customWidth="1"/>
    <col min="3" max="3" width="20.85546875" customWidth="1"/>
    <col min="4" max="4" width="20.7109375" customWidth="1"/>
    <col min="5" max="6" width="20.28515625" customWidth="1"/>
    <col min="7" max="7" width="28.28515625" customWidth="1"/>
    <col min="8" max="10" width="9.140625" customWidth="1"/>
    <col min="11" max="11" width="2.42578125" customWidth="1"/>
  </cols>
  <sheetData>
    <row r="2" spans="2:17" ht="56.25" customHeight="1" x14ac:dyDescent="0.25">
      <c r="B2" s="151"/>
      <c r="C2" s="153" t="s">
        <v>0</v>
      </c>
      <c r="D2" s="153"/>
      <c r="E2" s="153"/>
      <c r="F2" s="153"/>
      <c r="G2" s="153"/>
      <c r="H2" s="153"/>
      <c r="I2" s="153"/>
      <c r="J2" s="153"/>
      <c r="K2" s="119"/>
      <c r="L2" s="117"/>
      <c r="M2" s="117"/>
      <c r="N2" s="117"/>
      <c r="O2" s="117"/>
    </row>
    <row r="3" spans="2:17" ht="56.25" customHeight="1" x14ac:dyDescent="0.25">
      <c r="B3" s="152"/>
      <c r="C3" s="155" t="s">
        <v>48</v>
      </c>
      <c r="D3" s="155"/>
      <c r="E3" s="155"/>
      <c r="F3" s="155"/>
      <c r="G3" s="155"/>
      <c r="H3" s="155"/>
      <c r="I3" s="155"/>
      <c r="J3" s="155"/>
      <c r="K3" s="120"/>
      <c r="L3" s="118"/>
      <c r="M3" s="118"/>
      <c r="N3" s="118"/>
      <c r="O3" s="118"/>
      <c r="Q3" s="19"/>
    </row>
    <row r="4" spans="2:17" ht="16.5" customHeight="1" x14ac:dyDescent="0.25">
      <c r="B4" s="151"/>
      <c r="C4" s="193"/>
      <c r="D4" s="193"/>
      <c r="E4" s="193"/>
      <c r="F4" s="193"/>
      <c r="G4" s="193"/>
      <c r="H4" s="193"/>
      <c r="I4" s="193"/>
      <c r="J4" s="194"/>
    </row>
    <row r="5" spans="2:17" ht="16.5" customHeight="1" x14ac:dyDescent="0.25">
      <c r="B5" s="152"/>
      <c r="C5" s="161"/>
      <c r="D5" s="161"/>
      <c r="E5" s="161"/>
      <c r="F5" s="161"/>
      <c r="G5" s="161"/>
      <c r="H5" s="161"/>
      <c r="I5" s="161"/>
      <c r="J5" s="162"/>
    </row>
    <row r="6" spans="2:17" ht="21.75" customHeight="1" x14ac:dyDescent="0.25">
      <c r="B6" s="188" t="s">
        <v>49</v>
      </c>
      <c r="C6" s="189"/>
      <c r="D6" s="189"/>
      <c r="E6" s="189"/>
      <c r="F6" s="189"/>
      <c r="G6" s="189"/>
      <c r="H6" s="189"/>
      <c r="I6" s="189"/>
      <c r="J6" s="190"/>
    </row>
    <row r="7" spans="2:17" x14ac:dyDescent="0.25">
      <c r="B7" s="3"/>
      <c r="J7" s="4"/>
    </row>
    <row r="8" spans="2:17" x14ac:dyDescent="0.25">
      <c r="B8" s="3" t="s">
        <v>50</v>
      </c>
      <c r="J8" s="4"/>
    </row>
    <row r="9" spans="2:17" x14ac:dyDescent="0.25">
      <c r="B9" s="3" t="s">
        <v>51</v>
      </c>
      <c r="J9" s="4"/>
    </row>
    <row r="10" spans="2:17" ht="17.25" x14ac:dyDescent="0.25">
      <c r="B10" s="123" t="s">
        <v>8</v>
      </c>
      <c r="C10" s="86" t="s">
        <v>181</v>
      </c>
      <c r="D10" s="86" t="s">
        <v>52</v>
      </c>
      <c r="E10" s="86" t="s">
        <v>53</v>
      </c>
      <c r="F10" s="86" t="s">
        <v>54</v>
      </c>
      <c r="G10" s="86" t="s">
        <v>182</v>
      </c>
      <c r="J10" s="4"/>
    </row>
    <row r="11" spans="2:17" x14ac:dyDescent="0.25">
      <c r="B11" s="5" t="s">
        <v>12</v>
      </c>
      <c r="C11" s="90"/>
      <c r="D11" s="81">
        <v>0.9</v>
      </c>
      <c r="E11" s="81" t="str">
        <f>IF(ISBLANK(C11),"Enter Area",C11*D11)</f>
        <v>Enter Area</v>
      </c>
      <c r="F11" s="84" t="str">
        <f>IF(E11="Enter Area"," ",E11/E$15)</f>
        <v xml:space="preserve"> </v>
      </c>
      <c r="G11" s="89" t="str">
        <f>IF(ISBLANK(C11)," ",C11*D11*0.018)</f>
        <v xml:space="preserve"> </v>
      </c>
      <c r="J11" s="4"/>
    </row>
    <row r="12" spans="2:17" x14ac:dyDescent="0.25">
      <c r="B12" s="5" t="s">
        <v>14</v>
      </c>
      <c r="C12" s="90"/>
      <c r="D12" s="81">
        <v>0.9</v>
      </c>
      <c r="E12" s="81" t="str">
        <f>IF(ISBLANK(C12),"Enter Area",C12*D12)</f>
        <v>Enter Area</v>
      </c>
      <c r="F12" s="84" t="str">
        <f>IF(E12="Enter Area"," ",E12/E$15)</f>
        <v xml:space="preserve"> </v>
      </c>
      <c r="G12" s="89" t="str">
        <f>IF(ISBLANK(C12)," ",C12*D12*0.018)</f>
        <v xml:space="preserve"> </v>
      </c>
      <c r="J12" s="4"/>
    </row>
    <row r="13" spans="2:17" x14ac:dyDescent="0.25">
      <c r="B13" s="5" t="s">
        <v>16</v>
      </c>
      <c r="C13" s="90"/>
      <c r="D13" s="81">
        <v>0.5</v>
      </c>
      <c r="E13" s="81" t="str">
        <f>IF(ISBLANK(C13),"Enter Area",C13*D13)</f>
        <v>Enter Area</v>
      </c>
      <c r="F13" s="84" t="str">
        <f>IF(E13="Enter Area"," ",E13/E$15)</f>
        <v xml:space="preserve"> </v>
      </c>
      <c r="G13" s="85" t="str">
        <f>IF(ISBLANK(C13)," ",C13*D13*0.018)</f>
        <v xml:space="preserve"> </v>
      </c>
      <c r="J13" s="4"/>
    </row>
    <row r="14" spans="2:17" x14ac:dyDescent="0.25">
      <c r="B14" s="5" t="s">
        <v>18</v>
      </c>
      <c r="C14" s="90"/>
      <c r="D14" s="81">
        <v>0.1</v>
      </c>
      <c r="E14" s="81" t="str">
        <f>IF(ISBLANK(C14),"Enter Area",C14*D14)</f>
        <v>Enter Area</v>
      </c>
      <c r="F14" s="84" t="str">
        <f>IF(E14="Enter Area"," ",E14/E$15)</f>
        <v xml:space="preserve"> </v>
      </c>
      <c r="G14" s="85" t="str">
        <f>IF(ISBLANK(C14)," ",C14*D14*0.018)</f>
        <v xml:space="preserve"> </v>
      </c>
      <c r="J14" s="4"/>
    </row>
    <row r="15" spans="2:17" x14ac:dyDescent="0.25">
      <c r="B15" s="5" t="s">
        <v>20</v>
      </c>
      <c r="C15" s="122">
        <f>SUM(C11:C14)</f>
        <v>0</v>
      </c>
      <c r="D15" s="86" t="s">
        <v>6</v>
      </c>
      <c r="E15" s="81">
        <f>SUM(E11:E14)</f>
        <v>0</v>
      </c>
      <c r="F15" s="87">
        <f>SUM(F11:F14)</f>
        <v>0</v>
      </c>
      <c r="G15" s="85">
        <f>SUM(G11:G14)</f>
        <v>0</v>
      </c>
      <c r="J15" s="4"/>
    </row>
    <row r="16" spans="2:17" x14ac:dyDescent="0.25">
      <c r="B16" s="3"/>
      <c r="J16" s="4"/>
    </row>
    <row r="17" spans="2:10" x14ac:dyDescent="0.25">
      <c r="B17" s="5" t="s">
        <v>41</v>
      </c>
      <c r="C17" s="80"/>
      <c r="D17" s="139"/>
      <c r="E17" s="140"/>
      <c r="F17" s="140"/>
      <c r="G17" s="140"/>
      <c r="J17" s="4"/>
    </row>
    <row r="18" spans="2:10" ht="17.25" x14ac:dyDescent="0.25">
      <c r="B18" s="5" t="s">
        <v>183</v>
      </c>
      <c r="C18" s="80"/>
      <c r="D18" s="139"/>
      <c r="E18" s="140"/>
      <c r="F18" s="140"/>
      <c r="G18" s="140"/>
      <c r="J18" s="4"/>
    </row>
    <row r="19" spans="2:10" x14ac:dyDescent="0.25">
      <c r="B19" s="5" t="s">
        <v>55</v>
      </c>
      <c r="C19" s="80"/>
      <c r="D19" s="139"/>
      <c r="E19" s="140"/>
      <c r="F19" s="140"/>
      <c r="G19" s="140"/>
      <c r="J19" s="4"/>
    </row>
    <row r="20" spans="2:10" ht="17.25" x14ac:dyDescent="0.25">
      <c r="B20" s="5" t="s">
        <v>184</v>
      </c>
      <c r="C20" s="80"/>
      <c r="D20" s="139"/>
      <c r="E20" s="140"/>
      <c r="F20" s="140"/>
      <c r="G20" s="140"/>
      <c r="J20" s="4"/>
    </row>
    <row r="21" spans="2:10" x14ac:dyDescent="0.25">
      <c r="B21" s="3"/>
      <c r="J21" s="4"/>
    </row>
    <row r="22" spans="2:10" x14ac:dyDescent="0.25">
      <c r="B22" s="3"/>
      <c r="J22" s="4"/>
    </row>
    <row r="23" spans="2:10" x14ac:dyDescent="0.25">
      <c r="B23" s="177" t="s">
        <v>3</v>
      </c>
      <c r="C23" s="178"/>
      <c r="D23" s="178"/>
      <c r="E23" s="178"/>
      <c r="F23" s="178"/>
      <c r="G23" s="178"/>
      <c r="H23" s="178"/>
      <c r="I23" s="178"/>
      <c r="J23" s="121"/>
    </row>
    <row r="24" spans="2:10" x14ac:dyDescent="0.25">
      <c r="B24" s="191"/>
      <c r="C24" s="192"/>
      <c r="D24" s="192"/>
      <c r="E24" s="192"/>
      <c r="F24" s="192"/>
      <c r="G24" s="192"/>
      <c r="H24" s="192"/>
      <c r="I24" s="192"/>
      <c r="J24" s="9"/>
    </row>
    <row r="25" spans="2:10" x14ac:dyDescent="0.25">
      <c r="B25" s="3"/>
      <c r="J25" s="60"/>
    </row>
    <row r="26" spans="2:10" ht="17.25" x14ac:dyDescent="0.25">
      <c r="B26" s="5" t="s">
        <v>185</v>
      </c>
      <c r="C26" s="88" t="str">
        <f>IF(ISBLANK(C20),"",C20*0.018*0.9)</f>
        <v/>
      </c>
      <c r="D26" s="89" t="str">
        <f>IF(ISBLANK(D20),"",D20*0.018*0.9)</f>
        <v/>
      </c>
      <c r="J26" s="4"/>
    </row>
    <row r="27" spans="2:10" ht="17.25" x14ac:dyDescent="0.25">
      <c r="B27" s="5" t="s">
        <v>186</v>
      </c>
      <c r="C27" s="85">
        <f>SUM(G11:G14)</f>
        <v>0</v>
      </c>
      <c r="D27" s="85">
        <f>C27</f>
        <v>0</v>
      </c>
      <c r="J27" s="4"/>
    </row>
    <row r="28" spans="2:10" x14ac:dyDescent="0.25">
      <c r="B28" s="5" t="s">
        <v>56</v>
      </c>
      <c r="C28" s="17" t="str">
        <f>IF(ISBLANK(C18),"",C18/G11*F11)</f>
        <v/>
      </c>
      <c r="D28" s="137" t="str">
        <f>IF(OR(ISBLANK(D18),D18=0),"",D18/G12*F12)</f>
        <v/>
      </c>
      <c r="J28" s="4"/>
    </row>
    <row r="29" spans="2:10" x14ac:dyDescent="0.25">
      <c r="B29" s="5" t="s">
        <v>57</v>
      </c>
      <c r="C29" s="138" t="str">
        <f>IF(OR(ISBLANK(C18),ISBLANK(D18),C18=0,D18=0)," ",C28+D28)</f>
        <v xml:space="preserve"> </v>
      </c>
      <c r="J29" s="4"/>
    </row>
    <row r="30" spans="2:10" x14ac:dyDescent="0.25">
      <c r="B30" s="3"/>
      <c r="J30" s="4"/>
    </row>
    <row r="31" spans="2:10" x14ac:dyDescent="0.25">
      <c r="B31" s="3"/>
      <c r="J31" s="4"/>
    </row>
    <row r="32" spans="2:10" ht="21.75" customHeight="1" x14ac:dyDescent="0.25">
      <c r="B32" s="185" t="s">
        <v>58</v>
      </c>
      <c r="C32" s="186"/>
      <c r="D32" s="186"/>
      <c r="E32" s="186"/>
      <c r="F32" s="186"/>
      <c r="G32" s="186"/>
      <c r="H32" s="186"/>
      <c r="I32" s="186"/>
      <c r="J32" s="187"/>
    </row>
    <row r="33" spans="2:10" x14ac:dyDescent="0.25">
      <c r="B33" s="82"/>
      <c r="C33" s="2"/>
      <c r="D33" s="2"/>
      <c r="E33" s="2"/>
      <c r="F33" s="2"/>
      <c r="G33" s="2"/>
      <c r="H33" s="2"/>
      <c r="I33" s="2"/>
      <c r="J33" s="23"/>
    </row>
    <row r="34" spans="2:10" x14ac:dyDescent="0.25">
      <c r="B34" s="82"/>
      <c r="C34" s="2"/>
      <c r="D34" s="2"/>
      <c r="E34" s="2"/>
      <c r="F34" s="2"/>
      <c r="G34" s="2"/>
      <c r="H34" s="2"/>
      <c r="I34" s="2"/>
      <c r="J34" s="23"/>
    </row>
    <row r="35" spans="2:10" x14ac:dyDescent="0.25">
      <c r="B35" s="82"/>
      <c r="C35" s="2"/>
      <c r="D35" s="2"/>
      <c r="E35" s="2"/>
      <c r="F35" s="2"/>
      <c r="G35" s="2"/>
      <c r="H35" s="2"/>
      <c r="I35" s="2"/>
      <c r="J35" s="23"/>
    </row>
    <row r="36" spans="2:10" x14ac:dyDescent="0.25">
      <c r="B36" s="82"/>
      <c r="C36" s="2"/>
      <c r="D36" s="2"/>
      <c r="E36" s="2"/>
      <c r="F36" s="2"/>
      <c r="G36" s="2"/>
      <c r="H36" s="2"/>
      <c r="I36" s="2"/>
      <c r="J36" s="23"/>
    </row>
    <row r="37" spans="2:10" x14ac:dyDescent="0.25">
      <c r="B37" s="82"/>
      <c r="C37" s="2"/>
      <c r="D37" s="2"/>
      <c r="E37" s="2"/>
      <c r="F37" s="2"/>
      <c r="G37" s="2"/>
      <c r="H37" s="2"/>
      <c r="I37" s="2"/>
      <c r="J37" s="23"/>
    </row>
    <row r="38" spans="2:10" x14ac:dyDescent="0.25">
      <c r="B38" s="82"/>
      <c r="C38" s="2"/>
      <c r="D38" s="2"/>
      <c r="E38" s="2"/>
      <c r="F38" s="2"/>
      <c r="G38" s="2"/>
      <c r="H38" s="2"/>
      <c r="I38" s="2"/>
      <c r="J38" s="23"/>
    </row>
    <row r="39" spans="2:10" x14ac:dyDescent="0.25">
      <c r="B39" s="82"/>
      <c r="C39" s="2"/>
      <c r="D39" s="2"/>
      <c r="E39" s="2"/>
      <c r="F39" s="2"/>
      <c r="G39" s="2"/>
      <c r="H39" s="2"/>
      <c r="I39" s="2"/>
      <c r="J39" s="23"/>
    </row>
    <row r="40" spans="2:10" x14ac:dyDescent="0.25">
      <c r="B40" s="82"/>
      <c r="C40" s="2"/>
      <c r="D40" s="2"/>
      <c r="E40" s="2"/>
      <c r="F40" s="2"/>
      <c r="G40" s="2"/>
      <c r="H40" s="2"/>
      <c r="I40" s="2"/>
      <c r="J40" s="23"/>
    </row>
    <row r="41" spans="2:10" x14ac:dyDescent="0.25">
      <c r="B41" s="82"/>
      <c r="C41" s="2"/>
      <c r="D41" s="2"/>
      <c r="E41" s="2"/>
      <c r="F41" s="2"/>
      <c r="G41" s="2"/>
      <c r="H41" s="2"/>
      <c r="I41" s="2"/>
      <c r="J41" s="23"/>
    </row>
    <row r="42" spans="2:10" x14ac:dyDescent="0.25">
      <c r="B42" s="82"/>
      <c r="C42" s="2"/>
      <c r="D42" s="2"/>
      <c r="E42" s="2"/>
      <c r="F42" s="2"/>
      <c r="G42" s="2"/>
      <c r="H42" s="2"/>
      <c r="I42" s="2"/>
      <c r="J42" s="23"/>
    </row>
    <row r="43" spans="2:10" x14ac:dyDescent="0.25">
      <c r="B43" s="82"/>
      <c r="C43" s="2"/>
      <c r="D43" s="2"/>
      <c r="E43" s="2"/>
      <c r="F43" s="2"/>
      <c r="G43" s="2"/>
      <c r="H43" s="2"/>
      <c r="I43" s="2"/>
      <c r="J43" s="23"/>
    </row>
    <row r="44" spans="2:10" x14ac:dyDescent="0.25">
      <c r="B44" s="82"/>
      <c r="C44" s="2"/>
      <c r="D44" s="2"/>
      <c r="E44" s="2"/>
      <c r="F44" s="2"/>
      <c r="G44" s="2"/>
      <c r="H44" s="2"/>
      <c r="I44" s="2"/>
      <c r="J44" s="23"/>
    </row>
    <row r="45" spans="2:10" x14ac:dyDescent="0.25">
      <c r="B45" s="82"/>
      <c r="C45" s="2"/>
      <c r="D45" s="2"/>
      <c r="E45" s="2"/>
      <c r="F45" s="2"/>
      <c r="G45" s="2"/>
      <c r="H45" s="2"/>
      <c r="I45" s="2"/>
      <c r="J45" s="23"/>
    </row>
    <row r="46" spans="2:10" x14ac:dyDescent="0.25">
      <c r="B46" s="82"/>
      <c r="C46" s="2"/>
      <c r="D46" s="2"/>
      <c r="E46" s="2"/>
      <c r="F46" s="2"/>
      <c r="G46" s="2"/>
      <c r="H46" s="2"/>
      <c r="I46" s="2"/>
      <c r="J46" s="23"/>
    </row>
    <row r="47" spans="2:10" x14ac:dyDescent="0.25">
      <c r="B47" s="82"/>
      <c r="C47" s="2"/>
      <c r="D47" s="2"/>
      <c r="E47" s="2"/>
      <c r="F47" s="2"/>
      <c r="G47" s="2"/>
      <c r="H47" s="2"/>
      <c r="I47" s="2"/>
      <c r="J47" s="23"/>
    </row>
    <row r="48" spans="2:10" x14ac:dyDescent="0.25">
      <c r="B48" s="82"/>
      <c r="C48" s="2"/>
      <c r="D48" s="2"/>
      <c r="E48" s="2"/>
      <c r="F48" s="2"/>
      <c r="G48" s="2"/>
      <c r="H48" s="2"/>
      <c r="I48" s="2"/>
      <c r="J48" s="23"/>
    </row>
    <row r="49" spans="2:10" x14ac:dyDescent="0.25">
      <c r="B49" s="82"/>
      <c r="C49" s="2"/>
      <c r="D49" s="2"/>
      <c r="E49" s="2"/>
      <c r="F49" s="2"/>
      <c r="G49" s="2"/>
      <c r="H49" s="2"/>
      <c r="I49" s="2"/>
      <c r="J49" s="23"/>
    </row>
    <row r="50" spans="2:10" x14ac:dyDescent="0.25">
      <c r="B50" s="82"/>
      <c r="C50" s="2"/>
      <c r="D50" s="2"/>
      <c r="E50" s="2"/>
      <c r="F50" s="2"/>
      <c r="G50" s="2"/>
      <c r="H50" s="2"/>
      <c r="I50" s="2"/>
      <c r="J50" s="23"/>
    </row>
    <row r="51" spans="2:10" x14ac:dyDescent="0.25">
      <c r="B51" s="82"/>
      <c r="C51" s="2"/>
      <c r="D51" s="2"/>
      <c r="E51" s="2"/>
      <c r="F51" s="2"/>
      <c r="G51" s="2"/>
      <c r="H51" s="2"/>
      <c r="I51" s="2"/>
      <c r="J51" s="23"/>
    </row>
    <row r="52" spans="2:10" x14ac:dyDescent="0.25">
      <c r="B52" s="82"/>
      <c r="C52" s="2"/>
      <c r="D52" s="2"/>
      <c r="E52" s="2"/>
      <c r="F52" s="2"/>
      <c r="G52" s="2"/>
      <c r="H52" s="2"/>
      <c r="I52" s="2"/>
      <c r="J52" s="23"/>
    </row>
    <row r="53" spans="2:10" x14ac:dyDescent="0.25">
      <c r="B53" s="82"/>
      <c r="C53" s="2"/>
      <c r="D53" s="2"/>
      <c r="E53" s="2"/>
      <c r="F53" s="2"/>
      <c r="G53" s="2"/>
      <c r="H53" s="2"/>
      <c r="I53" s="2"/>
      <c r="J53" s="23"/>
    </row>
    <row r="54" spans="2:10" x14ac:dyDescent="0.25">
      <c r="B54" s="82"/>
      <c r="C54" s="2"/>
      <c r="D54" s="2"/>
      <c r="E54" s="2"/>
      <c r="F54" s="2"/>
      <c r="G54" s="2"/>
      <c r="H54" s="2"/>
      <c r="I54" s="2"/>
      <c r="J54" s="23"/>
    </row>
    <row r="55" spans="2:10" x14ac:dyDescent="0.25">
      <c r="B55" s="82"/>
      <c r="C55" s="2"/>
      <c r="D55" s="2"/>
      <c r="E55" s="2"/>
      <c r="F55" s="2"/>
      <c r="G55" s="2"/>
      <c r="H55" s="2"/>
      <c r="I55" s="2"/>
      <c r="J55" s="23"/>
    </row>
    <row r="56" spans="2:10" x14ac:dyDescent="0.25">
      <c r="B56" s="82"/>
      <c r="C56" s="2"/>
      <c r="D56" s="2"/>
      <c r="E56" s="2"/>
      <c r="F56" s="2"/>
      <c r="G56" s="2"/>
      <c r="H56" s="2"/>
      <c r="I56" s="2"/>
      <c r="J56" s="23"/>
    </row>
    <row r="57" spans="2:10" x14ac:dyDescent="0.25">
      <c r="B57" s="82"/>
      <c r="C57" s="2"/>
      <c r="D57" s="2"/>
      <c r="E57" s="2"/>
      <c r="F57" s="2"/>
      <c r="G57" s="2"/>
      <c r="H57" s="2"/>
      <c r="I57" s="2"/>
      <c r="J57" s="23"/>
    </row>
    <row r="58" spans="2:10" x14ac:dyDescent="0.25">
      <c r="B58" s="82"/>
      <c r="C58" s="2"/>
      <c r="D58" s="2"/>
      <c r="E58" s="2"/>
      <c r="F58" s="2"/>
      <c r="G58" s="2"/>
      <c r="H58" s="2"/>
      <c r="I58" s="2"/>
      <c r="J58" s="23"/>
    </row>
    <row r="59" spans="2:10" x14ac:dyDescent="0.25">
      <c r="B59" s="82"/>
      <c r="C59" s="2"/>
      <c r="D59" s="2"/>
      <c r="E59" s="2"/>
      <c r="F59" s="2"/>
      <c r="G59" s="2"/>
      <c r="H59" s="2"/>
      <c r="I59" s="2"/>
      <c r="J59" s="23"/>
    </row>
    <row r="60" spans="2:10" x14ac:dyDescent="0.25">
      <c r="B60" s="82"/>
      <c r="C60" s="2"/>
      <c r="D60" s="2"/>
      <c r="E60" s="2"/>
      <c r="F60" s="2"/>
      <c r="G60" s="2"/>
      <c r="H60" s="2"/>
      <c r="I60" s="2"/>
      <c r="J60" s="23"/>
    </row>
    <row r="61" spans="2:10" x14ac:dyDescent="0.25">
      <c r="B61" s="82"/>
      <c r="C61" s="2"/>
      <c r="D61" s="2"/>
      <c r="E61" s="2"/>
      <c r="F61" s="2"/>
      <c r="G61" s="2"/>
      <c r="H61" s="2"/>
      <c r="I61" s="2"/>
      <c r="J61" s="23"/>
    </row>
    <row r="62" spans="2:10" x14ac:dyDescent="0.25">
      <c r="B62" s="82"/>
      <c r="C62" s="2"/>
      <c r="D62" s="2"/>
      <c r="E62" s="2"/>
      <c r="F62" s="2"/>
      <c r="G62" s="2"/>
      <c r="H62" s="2"/>
      <c r="I62" s="2"/>
      <c r="J62" s="23"/>
    </row>
    <row r="63" spans="2:10" x14ac:dyDescent="0.25">
      <c r="B63" s="82"/>
      <c r="C63" s="2"/>
      <c r="D63" s="2"/>
      <c r="E63" s="2"/>
      <c r="F63" s="2"/>
      <c r="G63" s="2"/>
      <c r="H63" s="2"/>
      <c r="I63" s="2"/>
      <c r="J63" s="23"/>
    </row>
    <row r="64" spans="2:10" x14ac:dyDescent="0.25">
      <c r="B64" s="82"/>
      <c r="C64" s="2"/>
      <c r="D64" s="2"/>
      <c r="E64" s="2"/>
      <c r="F64" s="2"/>
      <c r="G64" s="2"/>
      <c r="H64" s="2"/>
      <c r="I64" s="2"/>
      <c r="J64" s="23"/>
    </row>
    <row r="65" spans="2:10" x14ac:dyDescent="0.25">
      <c r="B65" s="82"/>
      <c r="C65" s="2"/>
      <c r="D65" s="2"/>
      <c r="E65" s="2"/>
      <c r="F65" s="2"/>
      <c r="G65" s="2"/>
      <c r="H65" s="2"/>
      <c r="I65" s="2"/>
      <c r="J65" s="23"/>
    </row>
    <row r="66" spans="2:10" x14ac:dyDescent="0.25">
      <c r="B66" s="82"/>
      <c r="C66" s="2"/>
      <c r="D66" s="2"/>
      <c r="E66" s="2"/>
      <c r="F66" s="2"/>
      <c r="G66" s="2"/>
      <c r="H66" s="2"/>
      <c r="I66" s="2"/>
      <c r="J66" s="23"/>
    </row>
    <row r="67" spans="2:10" x14ac:dyDescent="0.25">
      <c r="B67" s="82"/>
      <c r="C67" s="2"/>
      <c r="D67" s="2"/>
      <c r="E67" s="2"/>
      <c r="F67" s="2"/>
      <c r="G67" s="2"/>
      <c r="H67" s="2"/>
      <c r="I67" s="2"/>
      <c r="J67" s="23"/>
    </row>
    <row r="68" spans="2:10" x14ac:dyDescent="0.25">
      <c r="B68" s="82"/>
      <c r="C68" s="2"/>
      <c r="D68" s="2"/>
      <c r="E68" s="2"/>
      <c r="F68" s="2"/>
      <c r="G68" s="2"/>
      <c r="H68" s="2"/>
      <c r="I68" s="2"/>
      <c r="J68" s="23"/>
    </row>
    <row r="69" spans="2:10" x14ac:dyDescent="0.25">
      <c r="B69" s="82"/>
      <c r="C69" s="2"/>
      <c r="D69" s="2"/>
      <c r="E69" s="2"/>
      <c r="F69" s="2"/>
      <c r="G69" s="2"/>
      <c r="H69" s="2"/>
      <c r="I69" s="2"/>
      <c r="J69" s="23"/>
    </row>
    <row r="70" spans="2:10" x14ac:dyDescent="0.25">
      <c r="B70" s="82"/>
      <c r="C70" s="2"/>
      <c r="D70" s="2"/>
      <c r="E70" s="2"/>
      <c r="F70" s="2"/>
      <c r="G70" s="2"/>
      <c r="H70" s="2"/>
      <c r="I70" s="2"/>
      <c r="J70" s="23"/>
    </row>
    <row r="71" spans="2:10" x14ac:dyDescent="0.25">
      <c r="B71" s="82"/>
      <c r="C71" s="2"/>
      <c r="D71" s="2"/>
      <c r="E71" s="2"/>
      <c r="F71" s="2"/>
      <c r="G71" s="2"/>
      <c r="H71" s="2"/>
      <c r="I71" s="2"/>
      <c r="J71" s="23"/>
    </row>
    <row r="72" spans="2:10" x14ac:dyDescent="0.25">
      <c r="B72" s="82"/>
      <c r="C72" s="2"/>
      <c r="D72" s="2"/>
      <c r="E72" s="2"/>
      <c r="F72" s="2"/>
      <c r="G72" s="2"/>
      <c r="H72" s="2"/>
      <c r="I72" s="2"/>
      <c r="J72" s="23"/>
    </row>
    <row r="73" spans="2:10" x14ac:dyDescent="0.25">
      <c r="B73" s="82"/>
      <c r="C73" s="2"/>
      <c r="D73" s="2"/>
      <c r="E73" s="2"/>
      <c r="F73" s="2"/>
      <c r="G73" s="2"/>
      <c r="H73" s="2"/>
      <c r="I73" s="2"/>
      <c r="J73" s="23"/>
    </row>
    <row r="74" spans="2:10" x14ac:dyDescent="0.25">
      <c r="B74" s="82"/>
      <c r="C74" s="2"/>
      <c r="D74" s="2"/>
      <c r="E74" s="2"/>
      <c r="F74" s="2"/>
      <c r="G74" s="2"/>
      <c r="H74" s="2"/>
      <c r="I74" s="2"/>
      <c r="J74" s="23"/>
    </row>
    <row r="75" spans="2:10" x14ac:dyDescent="0.25">
      <c r="B75" s="82"/>
      <c r="C75" s="2"/>
      <c r="D75" s="2"/>
      <c r="E75" s="2"/>
      <c r="F75" s="2"/>
      <c r="G75" s="2"/>
      <c r="H75" s="2"/>
      <c r="I75" s="2"/>
      <c r="J75" s="23"/>
    </row>
    <row r="76" spans="2:10" x14ac:dyDescent="0.25">
      <c r="B76" s="82"/>
      <c r="C76" s="2"/>
      <c r="D76" s="2"/>
      <c r="E76" s="2"/>
      <c r="F76" s="2"/>
      <c r="G76" s="2"/>
      <c r="H76" s="2"/>
      <c r="I76" s="2"/>
      <c r="J76" s="23"/>
    </row>
    <row r="77" spans="2:10" x14ac:dyDescent="0.25">
      <c r="B77" s="82"/>
      <c r="C77" s="2"/>
      <c r="D77" s="2"/>
      <c r="E77" s="2"/>
      <c r="F77" s="2"/>
      <c r="G77" s="2"/>
      <c r="H77" s="2"/>
      <c r="I77" s="2"/>
      <c r="J77" s="23"/>
    </row>
    <row r="78" spans="2:10" x14ac:dyDescent="0.25">
      <c r="B78" s="82"/>
      <c r="C78" s="2"/>
      <c r="D78" s="2"/>
      <c r="E78" s="2"/>
      <c r="F78" s="2"/>
      <c r="G78" s="2"/>
      <c r="H78" s="2"/>
      <c r="I78" s="2"/>
      <c r="J78" s="23"/>
    </row>
    <row r="79" spans="2:10" x14ac:dyDescent="0.25">
      <c r="B79" s="82"/>
      <c r="C79" s="2"/>
      <c r="D79" s="2"/>
      <c r="E79" s="2"/>
      <c r="F79" s="2"/>
      <c r="G79" s="2"/>
      <c r="H79" s="2"/>
      <c r="I79" s="2"/>
      <c r="J79" s="23"/>
    </row>
    <row r="80" spans="2:10" x14ac:dyDescent="0.25">
      <c r="B80" s="82"/>
      <c r="C80" s="2"/>
      <c r="D80" s="2"/>
      <c r="E80" s="2"/>
      <c r="F80" s="2"/>
      <c r="G80" s="2"/>
      <c r="H80" s="2"/>
      <c r="I80" s="2"/>
      <c r="J80" s="23"/>
    </row>
    <row r="81" spans="2:10" x14ac:dyDescent="0.25">
      <c r="B81" s="82"/>
      <c r="C81" s="2"/>
      <c r="D81" s="2"/>
      <c r="E81" s="2"/>
      <c r="F81" s="2"/>
      <c r="G81" s="2"/>
      <c r="H81" s="2"/>
      <c r="I81" s="2"/>
      <c r="J81" s="23"/>
    </row>
    <row r="82" spans="2:10" x14ac:dyDescent="0.25">
      <c r="B82" s="82"/>
      <c r="C82" s="2"/>
      <c r="D82" s="2"/>
      <c r="E82" s="2"/>
      <c r="F82" s="2"/>
      <c r="G82" s="2"/>
      <c r="H82" s="2"/>
      <c r="I82" s="2"/>
      <c r="J82" s="23"/>
    </row>
    <row r="83" spans="2:10" x14ac:dyDescent="0.25">
      <c r="B83" s="82"/>
      <c r="C83" s="2"/>
      <c r="D83" s="2"/>
      <c r="E83" s="2"/>
      <c r="F83" s="2"/>
      <c r="G83" s="2"/>
      <c r="H83" s="2"/>
      <c r="I83" s="2"/>
      <c r="J83" s="23"/>
    </row>
    <row r="84" spans="2:10" x14ac:dyDescent="0.25">
      <c r="B84" s="82"/>
      <c r="C84" s="2"/>
      <c r="D84" s="2"/>
      <c r="E84" s="2"/>
      <c r="F84" s="2"/>
      <c r="G84" s="2"/>
      <c r="H84" s="2"/>
      <c r="I84" s="2"/>
      <c r="J84" s="23"/>
    </row>
    <row r="85" spans="2:10" x14ac:dyDescent="0.25">
      <c r="B85" s="82"/>
      <c r="C85" s="2"/>
      <c r="D85" s="2"/>
      <c r="E85" s="2"/>
      <c r="F85" s="2"/>
      <c r="G85" s="2"/>
      <c r="H85" s="2"/>
      <c r="I85" s="2"/>
      <c r="J85" s="23"/>
    </row>
    <row r="86" spans="2:10" x14ac:dyDescent="0.25">
      <c r="B86" s="82"/>
      <c r="C86" s="2"/>
      <c r="D86" s="2"/>
      <c r="E86" s="2"/>
      <c r="F86" s="2"/>
      <c r="G86" s="2"/>
      <c r="H86" s="2"/>
      <c r="I86" s="2"/>
      <c r="J86" s="23"/>
    </row>
    <row r="87" spans="2:10" x14ac:dyDescent="0.25">
      <c r="B87" s="82"/>
      <c r="C87" s="2"/>
      <c r="D87" s="2"/>
      <c r="E87" s="2"/>
      <c r="F87" s="2"/>
      <c r="G87" s="2"/>
      <c r="H87" s="2"/>
      <c r="I87" s="2"/>
      <c r="J87" s="23"/>
    </row>
    <row r="88" spans="2:10" x14ac:dyDescent="0.25">
      <c r="B88" s="82"/>
      <c r="C88" s="2"/>
      <c r="D88" s="2"/>
      <c r="E88" s="2"/>
      <c r="F88" s="2"/>
      <c r="G88" s="2"/>
      <c r="H88" s="2"/>
      <c r="I88" s="2"/>
      <c r="J88" s="23"/>
    </row>
    <row r="89" spans="2:10" x14ac:dyDescent="0.25">
      <c r="B89" s="82"/>
      <c r="C89" s="2"/>
      <c r="D89" s="2"/>
      <c r="E89" s="2"/>
      <c r="F89" s="2"/>
      <c r="G89" s="2"/>
      <c r="H89" s="2"/>
      <c r="I89" s="2"/>
      <c r="J89" s="23"/>
    </row>
    <row r="90" spans="2:10" x14ac:dyDescent="0.25">
      <c r="B90" s="82"/>
      <c r="C90" s="2"/>
      <c r="D90" s="2"/>
      <c r="E90" s="2"/>
      <c r="F90" s="2"/>
      <c r="G90" s="2"/>
      <c r="H90" s="2"/>
      <c r="I90" s="2"/>
      <c r="J90" s="23"/>
    </row>
    <row r="91" spans="2:10" x14ac:dyDescent="0.25">
      <c r="B91" s="83"/>
      <c r="C91" s="26"/>
      <c r="D91" s="26"/>
      <c r="E91" s="26"/>
      <c r="F91" s="26"/>
      <c r="G91" s="26"/>
      <c r="H91" s="26"/>
      <c r="I91" s="26"/>
      <c r="J91" s="27"/>
    </row>
  </sheetData>
  <sheetProtection algorithmName="SHA-512" hashValue="riZA4KGYh81JFmJ+qAcmhVSa+cHDeCjhZc3oG2L46xyjaV7bQGP4oMi+fiRzRy5ubO+EBgHmUWoJ2cZN6njQGg==" saltValue="nTKmAo0dLS2ziMlCx5YewQ==" spinCount="100000" sheet="1" objects="1" scenarios="1"/>
  <protectedRanges>
    <protectedRange sqref="C11:C14 C17:G20" name="Range1"/>
  </protectedRanges>
  <mergeCells count="7">
    <mergeCell ref="B32:J32"/>
    <mergeCell ref="B6:J6"/>
    <mergeCell ref="B2:B3"/>
    <mergeCell ref="C3:J3"/>
    <mergeCell ref="C2:J2"/>
    <mergeCell ref="B23:I24"/>
    <mergeCell ref="B4:J5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L104"/>
  <sheetViews>
    <sheetView zoomScale="85" zoomScaleNormal="85" workbookViewId="0">
      <selection activeCell="P18" sqref="P18"/>
    </sheetView>
  </sheetViews>
  <sheetFormatPr defaultRowHeight="15" x14ac:dyDescent="0.25"/>
  <cols>
    <col min="1" max="1" width="3.7109375" customWidth="1"/>
    <col min="2" max="2" width="9.140625" bestFit="1" customWidth="1"/>
    <col min="3" max="3" width="15.5703125" customWidth="1"/>
    <col min="4" max="4" width="26.28515625" bestFit="1" customWidth="1"/>
    <col min="5" max="5" width="16.140625" customWidth="1"/>
    <col min="10" max="10" width="10.5703125" bestFit="1" customWidth="1"/>
    <col min="11" max="11" width="10.42578125" bestFit="1" customWidth="1"/>
  </cols>
  <sheetData>
    <row r="2" spans="2:12" x14ac:dyDescent="0.25">
      <c r="B2" s="33" t="s">
        <v>59</v>
      </c>
      <c r="C2" s="33" t="s">
        <v>60</v>
      </c>
      <c r="D2" s="33" t="s">
        <v>61</v>
      </c>
      <c r="E2" s="33" t="s">
        <v>62</v>
      </c>
      <c r="H2" s="46" t="s">
        <v>63</v>
      </c>
      <c r="I2" s="47" t="s">
        <v>64</v>
      </c>
      <c r="J2" s="47" t="s">
        <v>65</v>
      </c>
      <c r="K2" s="47" t="s">
        <v>66</v>
      </c>
      <c r="L2" s="47" t="s">
        <v>67</v>
      </c>
    </row>
    <row r="3" spans="2:12" x14ac:dyDescent="0.25">
      <c r="B3" s="34" t="s">
        <v>68</v>
      </c>
      <c r="C3" s="34"/>
      <c r="D3" s="35">
        <v>0.2</v>
      </c>
      <c r="E3" s="35">
        <v>0.2</v>
      </c>
      <c r="H3" s="36" t="s">
        <v>68</v>
      </c>
      <c r="I3" s="36" t="s">
        <v>68</v>
      </c>
      <c r="J3" s="37">
        <v>43831</v>
      </c>
      <c r="K3" s="37">
        <v>2958465</v>
      </c>
      <c r="L3" s="36" t="s">
        <v>69</v>
      </c>
    </row>
    <row r="4" spans="2:12" x14ac:dyDescent="0.25">
      <c r="B4" s="34" t="s">
        <v>70</v>
      </c>
      <c r="C4" s="34"/>
      <c r="D4" s="35">
        <v>0.2</v>
      </c>
      <c r="E4" s="35">
        <v>0.2</v>
      </c>
      <c r="H4" s="38" t="s">
        <v>71</v>
      </c>
      <c r="I4" s="38" t="s">
        <v>70</v>
      </c>
      <c r="J4" s="39">
        <v>43831</v>
      </c>
      <c r="K4" s="39">
        <v>2958465</v>
      </c>
      <c r="L4" s="38" t="s">
        <v>72</v>
      </c>
    </row>
    <row r="5" spans="2:12" x14ac:dyDescent="0.25">
      <c r="B5" s="34" t="s">
        <v>73</v>
      </c>
      <c r="C5" s="34"/>
      <c r="D5" s="35">
        <v>0.5</v>
      </c>
      <c r="E5" s="35">
        <v>0.5</v>
      </c>
      <c r="H5" s="36" t="s">
        <v>70</v>
      </c>
      <c r="I5" s="36" t="s">
        <v>70</v>
      </c>
      <c r="J5" s="37">
        <v>43831</v>
      </c>
      <c r="K5" s="37">
        <v>2958465</v>
      </c>
      <c r="L5" s="36" t="s">
        <v>69</v>
      </c>
    </row>
    <row r="6" spans="2:12" x14ac:dyDescent="0.25">
      <c r="B6" s="34" t="s">
        <v>74</v>
      </c>
      <c r="C6" s="34"/>
      <c r="D6" s="35">
        <v>0.75</v>
      </c>
      <c r="E6" s="35">
        <v>0.75</v>
      </c>
      <c r="H6" s="36" t="s">
        <v>75</v>
      </c>
      <c r="I6" s="36" t="s">
        <v>75</v>
      </c>
      <c r="J6" s="37">
        <v>43831</v>
      </c>
      <c r="K6" s="37">
        <v>2958465</v>
      </c>
      <c r="L6" s="36" t="s">
        <v>69</v>
      </c>
    </row>
    <row r="7" spans="2:12" x14ac:dyDescent="0.25">
      <c r="B7" s="34" t="s">
        <v>76</v>
      </c>
      <c r="C7" s="34"/>
      <c r="D7" s="35">
        <v>0.75</v>
      </c>
      <c r="E7" s="35">
        <v>0.75</v>
      </c>
      <c r="H7" s="38" t="s">
        <v>77</v>
      </c>
      <c r="I7" s="38" t="s">
        <v>78</v>
      </c>
      <c r="J7" s="39">
        <v>43831</v>
      </c>
      <c r="K7" s="39">
        <v>2958465</v>
      </c>
      <c r="L7" s="38" t="s">
        <v>72</v>
      </c>
    </row>
    <row r="8" spans="2:12" x14ac:dyDescent="0.25">
      <c r="B8" s="34" t="s">
        <v>79</v>
      </c>
      <c r="C8" s="34"/>
      <c r="D8" s="35">
        <v>0.75</v>
      </c>
      <c r="E8" s="35">
        <v>0.75</v>
      </c>
      <c r="H8" s="36" t="s">
        <v>80</v>
      </c>
      <c r="I8" s="36" t="s">
        <v>80</v>
      </c>
      <c r="J8" s="37">
        <v>43831</v>
      </c>
      <c r="K8" s="37">
        <v>2958465</v>
      </c>
      <c r="L8" s="36" t="s">
        <v>69</v>
      </c>
    </row>
    <row r="9" spans="2:12" x14ac:dyDescent="0.25">
      <c r="B9" s="34" t="s">
        <v>81</v>
      </c>
      <c r="C9" s="34"/>
      <c r="D9" s="35">
        <v>0.65</v>
      </c>
      <c r="E9" s="35">
        <v>0.65</v>
      </c>
      <c r="H9" s="36" t="s">
        <v>78</v>
      </c>
      <c r="I9" s="36" t="s">
        <v>78</v>
      </c>
      <c r="J9" s="37">
        <v>43831</v>
      </c>
      <c r="K9" s="37">
        <v>2958465</v>
      </c>
      <c r="L9" s="36" t="s">
        <v>69</v>
      </c>
    </row>
    <row r="10" spans="2:12" x14ac:dyDescent="0.25">
      <c r="B10" s="34" t="s">
        <v>75</v>
      </c>
      <c r="C10" s="34">
        <v>700</v>
      </c>
      <c r="D10" s="35">
        <v>0.55000000000000004</v>
      </c>
      <c r="E10" s="35">
        <v>0.6</v>
      </c>
      <c r="H10" s="36" t="s">
        <v>82</v>
      </c>
      <c r="I10" s="36" t="s">
        <v>82</v>
      </c>
      <c r="J10" s="37">
        <v>43831</v>
      </c>
      <c r="K10" s="37">
        <v>2958465</v>
      </c>
      <c r="L10" s="36" t="s">
        <v>69</v>
      </c>
    </row>
    <row r="11" spans="2:12" x14ac:dyDescent="0.25">
      <c r="B11" s="34" t="s">
        <v>83</v>
      </c>
      <c r="C11" s="34">
        <v>700</v>
      </c>
      <c r="D11" s="35">
        <v>0.55000000000000004</v>
      </c>
      <c r="E11" s="35">
        <v>0.6</v>
      </c>
      <c r="H11" s="36" t="s">
        <v>84</v>
      </c>
      <c r="I11" s="36" t="s">
        <v>84</v>
      </c>
      <c r="J11" s="37">
        <v>43831</v>
      </c>
      <c r="K11" s="37">
        <v>2958465</v>
      </c>
      <c r="L11" s="36" t="s">
        <v>69</v>
      </c>
    </row>
    <row r="12" spans="2:12" x14ac:dyDescent="0.25">
      <c r="B12" s="34" t="s">
        <v>85</v>
      </c>
      <c r="C12" s="34">
        <v>700</v>
      </c>
      <c r="D12" s="35">
        <v>0.55000000000000004</v>
      </c>
      <c r="E12" s="35">
        <v>0.6</v>
      </c>
      <c r="H12" s="40" t="s">
        <v>86</v>
      </c>
      <c r="I12" s="40" t="s">
        <v>86</v>
      </c>
      <c r="J12" s="41">
        <v>45292</v>
      </c>
      <c r="K12" s="41">
        <v>2958465</v>
      </c>
      <c r="L12" s="40" t="s">
        <v>87</v>
      </c>
    </row>
    <row r="13" spans="2:12" x14ac:dyDescent="0.25">
      <c r="B13" s="34" t="s">
        <v>88</v>
      </c>
      <c r="C13" s="34"/>
      <c r="D13" s="35">
        <v>0.4</v>
      </c>
      <c r="E13" s="35">
        <v>0.4</v>
      </c>
      <c r="H13" s="40" t="s">
        <v>89</v>
      </c>
      <c r="I13" s="40" t="s">
        <v>89</v>
      </c>
      <c r="J13" s="41">
        <v>45292</v>
      </c>
      <c r="K13" s="41">
        <v>2958465</v>
      </c>
      <c r="L13" s="40" t="s">
        <v>87</v>
      </c>
    </row>
    <row r="14" spans="2:12" x14ac:dyDescent="0.25">
      <c r="B14" s="34" t="s">
        <v>80</v>
      </c>
      <c r="C14" s="34"/>
      <c r="D14" s="35">
        <v>0.75</v>
      </c>
      <c r="E14" s="35">
        <v>0.75</v>
      </c>
      <c r="H14" s="40" t="s">
        <v>90</v>
      </c>
      <c r="I14" s="40" t="s">
        <v>90</v>
      </c>
      <c r="J14" s="41">
        <v>45292</v>
      </c>
      <c r="K14" s="41">
        <v>2958465</v>
      </c>
      <c r="L14" s="40" t="s">
        <v>87</v>
      </c>
    </row>
    <row r="15" spans="2:12" x14ac:dyDescent="0.25">
      <c r="B15" s="34" t="s">
        <v>78</v>
      </c>
      <c r="C15" s="34"/>
      <c r="D15" s="35">
        <v>0.75</v>
      </c>
      <c r="E15" s="35">
        <v>0.75</v>
      </c>
      <c r="H15" s="40" t="s">
        <v>91</v>
      </c>
      <c r="I15" s="40" t="s">
        <v>91</v>
      </c>
      <c r="J15" s="41">
        <v>45292</v>
      </c>
      <c r="K15" s="41">
        <v>2958465</v>
      </c>
      <c r="L15" s="40" t="s">
        <v>87</v>
      </c>
    </row>
    <row r="16" spans="2:12" x14ac:dyDescent="0.25">
      <c r="B16" s="34" t="s">
        <v>92</v>
      </c>
      <c r="C16" s="34"/>
      <c r="D16" s="35">
        <v>0.75</v>
      </c>
      <c r="E16" s="35">
        <v>0.75</v>
      </c>
      <c r="H16" s="40" t="s">
        <v>93</v>
      </c>
      <c r="I16" s="40" t="s">
        <v>93</v>
      </c>
      <c r="J16" s="41">
        <v>45292</v>
      </c>
      <c r="K16" s="41">
        <v>2958465</v>
      </c>
      <c r="L16" s="40" t="s">
        <v>87</v>
      </c>
    </row>
    <row r="17" spans="2:12" x14ac:dyDescent="0.25">
      <c r="B17" s="34" t="s">
        <v>94</v>
      </c>
      <c r="C17" s="34"/>
      <c r="D17" s="35">
        <v>0.65</v>
      </c>
      <c r="E17" s="35">
        <v>0.65</v>
      </c>
      <c r="H17" s="40" t="s">
        <v>88</v>
      </c>
      <c r="I17" s="40" t="s">
        <v>88</v>
      </c>
      <c r="J17" s="41">
        <v>45292</v>
      </c>
      <c r="K17" s="41">
        <v>2958465</v>
      </c>
      <c r="L17" s="40" t="s">
        <v>87</v>
      </c>
    </row>
    <row r="18" spans="2:12" x14ac:dyDescent="0.25">
      <c r="B18" s="34" t="s">
        <v>95</v>
      </c>
      <c r="C18" s="34"/>
      <c r="D18" s="35">
        <v>0.2</v>
      </c>
      <c r="E18" s="35">
        <v>0.2</v>
      </c>
      <c r="H18" s="40" t="s">
        <v>74</v>
      </c>
      <c r="I18" s="40" t="s">
        <v>74</v>
      </c>
      <c r="J18" s="41">
        <v>45292</v>
      </c>
      <c r="K18" s="41">
        <v>2958465</v>
      </c>
      <c r="L18" s="40" t="s">
        <v>87</v>
      </c>
    </row>
    <row r="19" spans="2:12" x14ac:dyDescent="0.25">
      <c r="B19" s="34" t="s">
        <v>96</v>
      </c>
      <c r="C19" s="34"/>
      <c r="D19" s="35">
        <v>0.3</v>
      </c>
      <c r="E19" s="35">
        <v>0.3</v>
      </c>
      <c r="H19" s="42" t="s">
        <v>79</v>
      </c>
      <c r="I19" s="42" t="s">
        <v>79</v>
      </c>
      <c r="J19" s="41">
        <v>45292</v>
      </c>
      <c r="K19" s="41">
        <v>2958465</v>
      </c>
      <c r="L19" s="42" t="s">
        <v>87</v>
      </c>
    </row>
    <row r="20" spans="2:12" x14ac:dyDescent="0.25">
      <c r="B20" s="34" t="s">
        <v>97</v>
      </c>
      <c r="C20" s="34"/>
      <c r="D20" s="35">
        <v>0.3</v>
      </c>
      <c r="E20" s="35">
        <v>0.3</v>
      </c>
      <c r="H20" s="42" t="s">
        <v>76</v>
      </c>
      <c r="I20" s="42" t="s">
        <v>76</v>
      </c>
      <c r="J20" s="41">
        <v>45292</v>
      </c>
      <c r="K20" s="41">
        <v>2958465</v>
      </c>
      <c r="L20" s="42" t="s">
        <v>87</v>
      </c>
    </row>
    <row r="21" spans="2:12" x14ac:dyDescent="0.25">
      <c r="B21" s="34" t="s">
        <v>98</v>
      </c>
      <c r="C21" s="34"/>
      <c r="D21" s="35">
        <v>0.3</v>
      </c>
      <c r="E21" s="35">
        <v>0.3</v>
      </c>
      <c r="H21" s="42" t="s">
        <v>81</v>
      </c>
      <c r="I21" s="42" t="s">
        <v>81</v>
      </c>
      <c r="J21" s="41">
        <v>45292</v>
      </c>
      <c r="K21" s="41">
        <v>2958465</v>
      </c>
      <c r="L21" s="42" t="s">
        <v>87</v>
      </c>
    </row>
    <row r="22" spans="2:12" x14ac:dyDescent="0.25">
      <c r="B22" s="34" t="s">
        <v>82</v>
      </c>
      <c r="C22" s="34"/>
      <c r="D22" s="35">
        <v>0.55000000000000004</v>
      </c>
      <c r="E22" s="35">
        <v>0.55000000000000004</v>
      </c>
      <c r="H22" s="42" t="s">
        <v>92</v>
      </c>
      <c r="I22" s="42" t="s">
        <v>92</v>
      </c>
      <c r="J22" s="41">
        <v>45292</v>
      </c>
      <c r="K22" s="41">
        <v>2958465</v>
      </c>
      <c r="L22" s="42" t="s">
        <v>87</v>
      </c>
    </row>
    <row r="23" spans="2:12" x14ac:dyDescent="0.25">
      <c r="B23" s="34" t="s">
        <v>93</v>
      </c>
      <c r="C23" s="34"/>
      <c r="D23" s="35">
        <v>0.6</v>
      </c>
      <c r="E23" s="35">
        <v>0.6</v>
      </c>
      <c r="H23" s="42" t="s">
        <v>94</v>
      </c>
      <c r="I23" s="42" t="s">
        <v>94</v>
      </c>
      <c r="J23" s="41">
        <v>45292</v>
      </c>
      <c r="K23" s="41">
        <v>2958465</v>
      </c>
      <c r="L23" s="42" t="s">
        <v>87</v>
      </c>
    </row>
    <row r="24" spans="2:12" x14ac:dyDescent="0.25">
      <c r="B24" s="34" t="s">
        <v>91</v>
      </c>
      <c r="C24" s="34">
        <v>450</v>
      </c>
      <c r="D24" s="35">
        <v>0.6</v>
      </c>
      <c r="E24" s="35">
        <v>0.55000000000000004</v>
      </c>
      <c r="H24" s="42" t="s">
        <v>73</v>
      </c>
      <c r="I24" s="42" t="s">
        <v>73</v>
      </c>
      <c r="J24" s="41">
        <v>45292</v>
      </c>
      <c r="K24" s="41">
        <v>2958465</v>
      </c>
      <c r="L24" s="42" t="s">
        <v>87</v>
      </c>
    </row>
    <row r="25" spans="2:12" x14ac:dyDescent="0.25">
      <c r="B25" s="34" t="s">
        <v>84</v>
      </c>
      <c r="C25" s="34"/>
      <c r="D25" s="35">
        <v>0.2</v>
      </c>
      <c r="E25" s="35">
        <v>0.2</v>
      </c>
      <c r="H25" s="42" t="s">
        <v>95</v>
      </c>
      <c r="I25" s="42" t="s">
        <v>95</v>
      </c>
      <c r="J25" s="41">
        <v>45292</v>
      </c>
      <c r="K25" s="41">
        <v>2958465</v>
      </c>
      <c r="L25" s="42" t="s">
        <v>87</v>
      </c>
    </row>
    <row r="26" spans="2:12" x14ac:dyDescent="0.25">
      <c r="B26" s="34" t="s">
        <v>86</v>
      </c>
      <c r="C26" s="34">
        <v>450</v>
      </c>
      <c r="D26" s="35">
        <v>0.55000000000000004</v>
      </c>
      <c r="E26" s="35">
        <v>0.5</v>
      </c>
      <c r="H26" s="42" t="s">
        <v>99</v>
      </c>
      <c r="I26" s="42" t="s">
        <v>99</v>
      </c>
      <c r="J26" s="41">
        <v>45292</v>
      </c>
      <c r="K26" s="41">
        <v>2958465</v>
      </c>
      <c r="L26" s="42" t="s">
        <v>87</v>
      </c>
    </row>
    <row r="27" spans="2:12" x14ac:dyDescent="0.25">
      <c r="B27" s="34" t="s">
        <v>89</v>
      </c>
      <c r="C27" s="34">
        <v>450</v>
      </c>
      <c r="D27" s="35">
        <v>0.55000000000000004</v>
      </c>
      <c r="E27" s="35">
        <v>0.5</v>
      </c>
      <c r="H27" s="42" t="s">
        <v>96</v>
      </c>
      <c r="I27" s="42" t="s">
        <v>96</v>
      </c>
      <c r="J27" s="41">
        <v>45292</v>
      </c>
      <c r="K27" s="41">
        <v>2958465</v>
      </c>
      <c r="L27" s="42" t="s">
        <v>87</v>
      </c>
    </row>
    <row r="28" spans="2:12" x14ac:dyDescent="0.25">
      <c r="B28" s="34" t="s">
        <v>90</v>
      </c>
      <c r="C28" s="34">
        <v>450</v>
      </c>
      <c r="D28" s="35">
        <v>0.6</v>
      </c>
      <c r="E28" s="35">
        <v>0.55000000000000004</v>
      </c>
      <c r="H28" s="42" t="s">
        <v>97</v>
      </c>
      <c r="I28" s="42" t="s">
        <v>97</v>
      </c>
      <c r="J28" s="41">
        <v>45292</v>
      </c>
      <c r="K28" s="41">
        <v>2958465</v>
      </c>
      <c r="L28" s="42" t="s">
        <v>87</v>
      </c>
    </row>
    <row r="29" spans="2:12" ht="15" customHeight="1" x14ac:dyDescent="0.25">
      <c r="B29" s="34" t="s">
        <v>100</v>
      </c>
      <c r="C29" s="34"/>
      <c r="D29" s="35">
        <v>0.2</v>
      </c>
      <c r="E29" s="35">
        <v>0.2</v>
      </c>
      <c r="H29" s="42" t="s">
        <v>98</v>
      </c>
      <c r="I29" s="42" t="s">
        <v>98</v>
      </c>
      <c r="J29" s="41">
        <v>45292</v>
      </c>
      <c r="K29" s="41">
        <v>2958465</v>
      </c>
      <c r="L29" s="42" t="s">
        <v>87</v>
      </c>
    </row>
    <row r="30" spans="2:12" x14ac:dyDescent="0.25">
      <c r="B30" s="34" t="s">
        <v>99</v>
      </c>
      <c r="C30" s="34"/>
      <c r="D30" s="35">
        <v>0.55000000000000004</v>
      </c>
      <c r="E30" s="35">
        <v>0.55000000000000004</v>
      </c>
      <c r="H30" s="40" t="s">
        <v>101</v>
      </c>
      <c r="I30" s="40" t="s">
        <v>101</v>
      </c>
      <c r="J30" s="41">
        <v>45292</v>
      </c>
      <c r="K30" s="41">
        <v>2958465</v>
      </c>
      <c r="L30" s="40" t="s">
        <v>87</v>
      </c>
    </row>
    <row r="31" spans="2:12" x14ac:dyDescent="0.25">
      <c r="B31" s="34" t="s">
        <v>101</v>
      </c>
      <c r="C31" s="34"/>
      <c r="D31" s="35">
        <v>0.6</v>
      </c>
      <c r="E31" s="35">
        <v>0.6</v>
      </c>
      <c r="H31" s="43" t="s">
        <v>83</v>
      </c>
      <c r="I31" s="43" t="s">
        <v>83</v>
      </c>
      <c r="J31" s="44">
        <v>45292</v>
      </c>
      <c r="K31" s="44">
        <v>2958465</v>
      </c>
      <c r="L31" s="43" t="s">
        <v>87</v>
      </c>
    </row>
    <row r="32" spans="2:12" x14ac:dyDescent="0.25">
      <c r="H32" s="43" t="s">
        <v>85</v>
      </c>
      <c r="I32" s="43" t="s">
        <v>85</v>
      </c>
      <c r="J32" s="44">
        <v>45292</v>
      </c>
      <c r="K32" s="44">
        <v>2958465</v>
      </c>
      <c r="L32" s="43" t="s">
        <v>87</v>
      </c>
    </row>
    <row r="33" spans="8:12" x14ac:dyDescent="0.25">
      <c r="H33" s="42" t="s">
        <v>102</v>
      </c>
      <c r="I33" s="42" t="s">
        <v>68</v>
      </c>
      <c r="J33" s="41">
        <v>45292</v>
      </c>
      <c r="K33" s="41">
        <v>2958465</v>
      </c>
      <c r="L33" s="42" t="s">
        <v>103</v>
      </c>
    </row>
    <row r="34" spans="8:12" x14ac:dyDescent="0.25">
      <c r="H34" s="42" t="s">
        <v>104</v>
      </c>
      <c r="I34" s="42" t="s">
        <v>68</v>
      </c>
      <c r="J34" s="41">
        <v>45292</v>
      </c>
      <c r="K34" s="41">
        <v>2958465</v>
      </c>
      <c r="L34" s="42" t="s">
        <v>103</v>
      </c>
    </row>
    <row r="35" spans="8:12" x14ac:dyDescent="0.25">
      <c r="H35" s="42" t="s">
        <v>105</v>
      </c>
      <c r="I35" s="42" t="s">
        <v>68</v>
      </c>
      <c r="J35" s="41">
        <v>45292</v>
      </c>
      <c r="K35" s="41">
        <v>2958465</v>
      </c>
      <c r="L35" s="42" t="s">
        <v>103</v>
      </c>
    </row>
    <row r="36" spans="8:12" x14ac:dyDescent="0.25">
      <c r="H36" s="42" t="s">
        <v>106</v>
      </c>
      <c r="I36" s="42" t="s">
        <v>68</v>
      </c>
      <c r="J36" s="41">
        <v>45292</v>
      </c>
      <c r="K36" s="41">
        <v>2958465</v>
      </c>
      <c r="L36" s="42" t="s">
        <v>103</v>
      </c>
    </row>
    <row r="37" spans="8:12" x14ac:dyDescent="0.25">
      <c r="H37" s="42" t="s">
        <v>107</v>
      </c>
      <c r="I37" s="42" t="s">
        <v>68</v>
      </c>
      <c r="J37" s="41">
        <v>45292</v>
      </c>
      <c r="K37" s="41">
        <v>2958465</v>
      </c>
      <c r="L37" s="42" t="s">
        <v>103</v>
      </c>
    </row>
    <row r="38" spans="8:12" x14ac:dyDescent="0.25">
      <c r="H38" s="42" t="s">
        <v>108</v>
      </c>
      <c r="I38" s="42" t="s">
        <v>68</v>
      </c>
      <c r="J38" s="41">
        <v>45292</v>
      </c>
      <c r="K38" s="41">
        <v>2958465</v>
      </c>
      <c r="L38" s="42" t="s">
        <v>103</v>
      </c>
    </row>
    <row r="39" spans="8:12" x14ac:dyDescent="0.25">
      <c r="H39" s="42" t="s">
        <v>109</v>
      </c>
      <c r="I39" s="42" t="s">
        <v>79</v>
      </c>
      <c r="J39" s="41">
        <v>45292</v>
      </c>
      <c r="K39" s="41">
        <v>2958465</v>
      </c>
      <c r="L39" s="42" t="s">
        <v>103</v>
      </c>
    </row>
    <row r="40" spans="8:12" x14ac:dyDescent="0.25">
      <c r="H40" s="42" t="s">
        <v>110</v>
      </c>
      <c r="I40" s="42" t="s">
        <v>91</v>
      </c>
      <c r="J40" s="41">
        <v>45292</v>
      </c>
      <c r="K40" s="41">
        <v>2958465</v>
      </c>
      <c r="L40" s="42" t="s">
        <v>103</v>
      </c>
    </row>
    <row r="41" spans="8:12" x14ac:dyDescent="0.25">
      <c r="H41" s="42" t="s">
        <v>111</v>
      </c>
      <c r="I41" s="42" t="s">
        <v>79</v>
      </c>
      <c r="J41" s="41">
        <v>45292</v>
      </c>
      <c r="K41" s="41">
        <v>2958465</v>
      </c>
      <c r="L41" s="42" t="s">
        <v>103</v>
      </c>
    </row>
    <row r="42" spans="8:12" x14ac:dyDescent="0.25">
      <c r="H42" s="42" t="s">
        <v>112</v>
      </c>
      <c r="I42" s="42" t="s">
        <v>92</v>
      </c>
      <c r="J42" s="41">
        <v>45292</v>
      </c>
      <c r="K42" s="41">
        <v>2958465</v>
      </c>
      <c r="L42" s="42" t="s">
        <v>103</v>
      </c>
    </row>
    <row r="43" spans="8:12" x14ac:dyDescent="0.25">
      <c r="H43" s="42" t="s">
        <v>113</v>
      </c>
      <c r="I43" s="42" t="s">
        <v>91</v>
      </c>
      <c r="J43" s="41">
        <v>45292</v>
      </c>
      <c r="K43" s="41">
        <v>2958465</v>
      </c>
      <c r="L43" s="42" t="s">
        <v>103</v>
      </c>
    </row>
    <row r="44" spans="8:12" x14ac:dyDescent="0.25">
      <c r="H44" s="42" t="s">
        <v>114</v>
      </c>
      <c r="I44" s="42" t="s">
        <v>91</v>
      </c>
      <c r="J44" s="41">
        <v>45292</v>
      </c>
      <c r="K44" s="41">
        <v>2958465</v>
      </c>
      <c r="L44" s="42" t="s">
        <v>103</v>
      </c>
    </row>
    <row r="45" spans="8:12" x14ac:dyDescent="0.25">
      <c r="H45" s="42" t="s">
        <v>115</v>
      </c>
      <c r="I45" s="42" t="s">
        <v>96</v>
      </c>
      <c r="J45" s="41">
        <v>45292</v>
      </c>
      <c r="K45" s="41">
        <v>2958465</v>
      </c>
      <c r="L45" s="42" t="s">
        <v>103</v>
      </c>
    </row>
    <row r="46" spans="8:12" x14ac:dyDescent="0.25">
      <c r="H46" s="42" t="s">
        <v>116</v>
      </c>
      <c r="I46" s="42" t="s">
        <v>90</v>
      </c>
      <c r="J46" s="41">
        <v>45292</v>
      </c>
      <c r="K46" s="41">
        <v>2958465</v>
      </c>
      <c r="L46" s="42" t="s">
        <v>103</v>
      </c>
    </row>
    <row r="47" spans="8:12" x14ac:dyDescent="0.25">
      <c r="H47" s="42" t="s">
        <v>117</v>
      </c>
      <c r="I47" s="42" t="s">
        <v>92</v>
      </c>
      <c r="J47" s="41">
        <v>45292</v>
      </c>
      <c r="K47" s="41">
        <v>2958465</v>
      </c>
      <c r="L47" s="42" t="s">
        <v>103</v>
      </c>
    </row>
    <row r="48" spans="8:12" x14ac:dyDescent="0.25">
      <c r="H48" s="42" t="s">
        <v>118</v>
      </c>
      <c r="I48" s="42" t="s">
        <v>91</v>
      </c>
      <c r="J48" s="41">
        <v>45292</v>
      </c>
      <c r="K48" s="41">
        <v>2958465</v>
      </c>
      <c r="L48" s="42" t="s">
        <v>103</v>
      </c>
    </row>
    <row r="49" spans="8:12" x14ac:dyDescent="0.25">
      <c r="H49" s="42" t="s">
        <v>119</v>
      </c>
      <c r="I49" s="42" t="s">
        <v>86</v>
      </c>
      <c r="J49" s="41">
        <v>45292</v>
      </c>
      <c r="K49" s="41">
        <v>2958465</v>
      </c>
      <c r="L49" s="42" t="s">
        <v>103</v>
      </c>
    </row>
    <row r="50" spans="8:12" x14ac:dyDescent="0.25">
      <c r="H50" s="42" t="s">
        <v>120</v>
      </c>
      <c r="I50" s="42" t="s">
        <v>90</v>
      </c>
      <c r="J50" s="41">
        <v>45292</v>
      </c>
      <c r="K50" s="41">
        <v>2958465</v>
      </c>
      <c r="L50" s="42" t="s">
        <v>103</v>
      </c>
    </row>
    <row r="51" spans="8:12" x14ac:dyDescent="0.25">
      <c r="H51" s="42" t="s">
        <v>121</v>
      </c>
      <c r="I51" s="42" t="s">
        <v>81</v>
      </c>
      <c r="J51" s="41">
        <v>45292</v>
      </c>
      <c r="K51" s="41">
        <v>2958465</v>
      </c>
      <c r="L51" s="42" t="s">
        <v>103</v>
      </c>
    </row>
    <row r="52" spans="8:12" x14ac:dyDescent="0.25">
      <c r="H52" s="42" t="s">
        <v>122</v>
      </c>
      <c r="I52" s="42" t="s">
        <v>89</v>
      </c>
      <c r="J52" s="41">
        <v>45292</v>
      </c>
      <c r="K52" s="41">
        <v>2958465</v>
      </c>
      <c r="L52" s="42" t="s">
        <v>103</v>
      </c>
    </row>
    <row r="53" spans="8:12" x14ac:dyDescent="0.25">
      <c r="H53" s="42" t="s">
        <v>123</v>
      </c>
      <c r="I53" s="42" t="s">
        <v>79</v>
      </c>
      <c r="J53" s="41">
        <v>45292</v>
      </c>
      <c r="K53" s="41">
        <v>2958465</v>
      </c>
      <c r="L53" s="42" t="s">
        <v>103</v>
      </c>
    </row>
    <row r="54" spans="8:12" x14ac:dyDescent="0.25">
      <c r="H54" s="42" t="s">
        <v>124</v>
      </c>
      <c r="I54" s="42" t="s">
        <v>92</v>
      </c>
      <c r="J54" s="41">
        <v>45292</v>
      </c>
      <c r="K54" s="41">
        <v>2958465</v>
      </c>
      <c r="L54" s="42" t="s">
        <v>103</v>
      </c>
    </row>
    <row r="55" spans="8:12" x14ac:dyDescent="0.25">
      <c r="H55" s="45" t="s">
        <v>125</v>
      </c>
      <c r="I55" s="45" t="s">
        <v>83</v>
      </c>
      <c r="J55" s="44">
        <v>45292</v>
      </c>
      <c r="K55" s="44">
        <v>2958465</v>
      </c>
      <c r="L55" s="45" t="s">
        <v>103</v>
      </c>
    </row>
    <row r="56" spans="8:12" x14ac:dyDescent="0.25">
      <c r="H56" s="42" t="s">
        <v>126</v>
      </c>
      <c r="I56" s="42" t="s">
        <v>74</v>
      </c>
      <c r="J56" s="41">
        <v>45292</v>
      </c>
      <c r="K56" s="41">
        <v>2958465</v>
      </c>
      <c r="L56" s="42" t="s">
        <v>103</v>
      </c>
    </row>
    <row r="57" spans="8:12" x14ac:dyDescent="0.25">
      <c r="H57" s="42" t="s">
        <v>127</v>
      </c>
      <c r="I57" s="42" t="s">
        <v>74</v>
      </c>
      <c r="J57" s="41">
        <v>45292</v>
      </c>
      <c r="K57" s="41">
        <v>2958465</v>
      </c>
      <c r="L57" s="42" t="s">
        <v>103</v>
      </c>
    </row>
    <row r="58" spans="8:12" x14ac:dyDescent="0.25">
      <c r="H58" s="42" t="s">
        <v>128</v>
      </c>
      <c r="I58" s="42" t="s">
        <v>78</v>
      </c>
      <c r="J58" s="41">
        <v>45292</v>
      </c>
      <c r="K58" s="41">
        <v>2958465</v>
      </c>
      <c r="L58" s="42" t="s">
        <v>103</v>
      </c>
    </row>
    <row r="59" spans="8:12" x14ac:dyDescent="0.25">
      <c r="H59" s="42" t="s">
        <v>129</v>
      </c>
      <c r="I59" s="42" t="s">
        <v>78</v>
      </c>
      <c r="J59" s="41">
        <v>45292</v>
      </c>
      <c r="K59" s="41">
        <v>2958465</v>
      </c>
      <c r="L59" s="42" t="s">
        <v>103</v>
      </c>
    </row>
    <row r="60" spans="8:12" x14ac:dyDescent="0.25">
      <c r="H60" s="42" t="s">
        <v>130</v>
      </c>
      <c r="I60" s="42" t="s">
        <v>78</v>
      </c>
      <c r="J60" s="41">
        <v>45292</v>
      </c>
      <c r="K60" s="41">
        <v>2958465</v>
      </c>
      <c r="L60" s="42" t="s">
        <v>103</v>
      </c>
    </row>
    <row r="61" spans="8:12" x14ac:dyDescent="0.25">
      <c r="H61" s="42" t="s">
        <v>131</v>
      </c>
      <c r="I61" s="42" t="s">
        <v>78</v>
      </c>
      <c r="J61" s="41">
        <v>45292</v>
      </c>
      <c r="K61" s="41">
        <v>2958465</v>
      </c>
      <c r="L61" s="42" t="s">
        <v>103</v>
      </c>
    </row>
    <row r="62" spans="8:12" x14ac:dyDescent="0.25">
      <c r="H62" s="42" t="s">
        <v>132</v>
      </c>
      <c r="I62" s="42" t="s">
        <v>88</v>
      </c>
      <c r="J62" s="41">
        <v>45292</v>
      </c>
      <c r="K62" s="41">
        <v>2958465</v>
      </c>
      <c r="L62" s="42" t="s">
        <v>103</v>
      </c>
    </row>
    <row r="63" spans="8:12" x14ac:dyDescent="0.25">
      <c r="H63" s="42" t="s">
        <v>133</v>
      </c>
      <c r="I63" s="42" t="s">
        <v>74</v>
      </c>
      <c r="J63" s="41">
        <v>45292</v>
      </c>
      <c r="K63" s="41">
        <v>2958465</v>
      </c>
      <c r="L63" s="42" t="s">
        <v>103</v>
      </c>
    </row>
    <row r="64" spans="8:12" x14ac:dyDescent="0.25">
      <c r="H64" s="42" t="s">
        <v>134</v>
      </c>
      <c r="I64" s="42" t="s">
        <v>89</v>
      </c>
      <c r="J64" s="41">
        <v>45292</v>
      </c>
      <c r="K64" s="41">
        <v>2958465</v>
      </c>
      <c r="L64" s="42" t="s">
        <v>103</v>
      </c>
    </row>
    <row r="65" spans="8:12" x14ac:dyDescent="0.25">
      <c r="H65" s="42" t="s">
        <v>135</v>
      </c>
      <c r="I65" s="42" t="s">
        <v>90</v>
      </c>
      <c r="J65" s="41">
        <v>45292</v>
      </c>
      <c r="K65" s="41">
        <v>2958465</v>
      </c>
      <c r="L65" s="42" t="s">
        <v>103</v>
      </c>
    </row>
    <row r="66" spans="8:12" x14ac:dyDescent="0.25">
      <c r="H66" s="42" t="s">
        <v>136</v>
      </c>
      <c r="I66" s="42" t="s">
        <v>90</v>
      </c>
      <c r="J66" s="41">
        <v>45292</v>
      </c>
      <c r="K66" s="41">
        <v>2958465</v>
      </c>
      <c r="L66" s="42" t="s">
        <v>103</v>
      </c>
    </row>
    <row r="67" spans="8:12" x14ac:dyDescent="0.25">
      <c r="H67" s="42" t="s">
        <v>137</v>
      </c>
      <c r="I67" s="42" t="s">
        <v>91</v>
      </c>
      <c r="J67" s="41">
        <v>45292</v>
      </c>
      <c r="K67" s="41">
        <v>2958465</v>
      </c>
      <c r="L67" s="42" t="s">
        <v>103</v>
      </c>
    </row>
    <row r="68" spans="8:12" x14ac:dyDescent="0.25">
      <c r="H68" s="42" t="s">
        <v>138</v>
      </c>
      <c r="I68" s="42" t="s">
        <v>91</v>
      </c>
      <c r="J68" s="41">
        <v>45292</v>
      </c>
      <c r="K68" s="41">
        <v>2958465</v>
      </c>
      <c r="L68" s="42" t="s">
        <v>103</v>
      </c>
    </row>
    <row r="69" spans="8:12" x14ac:dyDescent="0.25">
      <c r="H69" s="42" t="s">
        <v>139</v>
      </c>
      <c r="I69" s="42" t="s">
        <v>90</v>
      </c>
      <c r="J69" s="41">
        <v>45292</v>
      </c>
      <c r="K69" s="41">
        <v>2958465</v>
      </c>
      <c r="L69" s="42" t="s">
        <v>103</v>
      </c>
    </row>
    <row r="70" spans="8:12" x14ac:dyDescent="0.25">
      <c r="H70" s="42" t="s">
        <v>140</v>
      </c>
      <c r="I70" s="42" t="s">
        <v>92</v>
      </c>
      <c r="J70" s="41">
        <v>45292</v>
      </c>
      <c r="K70" s="41">
        <v>2958465</v>
      </c>
      <c r="L70" s="42" t="s">
        <v>103</v>
      </c>
    </row>
    <row r="71" spans="8:12" x14ac:dyDescent="0.25">
      <c r="H71" s="42" t="s">
        <v>141</v>
      </c>
      <c r="I71" s="42" t="s">
        <v>92</v>
      </c>
      <c r="J71" s="41">
        <v>45292</v>
      </c>
      <c r="K71" s="41">
        <v>2958465</v>
      </c>
      <c r="L71" s="42" t="s">
        <v>103</v>
      </c>
    </row>
    <row r="72" spans="8:12" x14ac:dyDescent="0.25">
      <c r="H72" s="42" t="s">
        <v>142</v>
      </c>
      <c r="I72" s="42" t="s">
        <v>93</v>
      </c>
      <c r="J72" s="41">
        <v>45292</v>
      </c>
      <c r="K72" s="41">
        <v>2958465</v>
      </c>
      <c r="L72" s="42" t="s">
        <v>103</v>
      </c>
    </row>
    <row r="73" spans="8:12" x14ac:dyDescent="0.25">
      <c r="H73" s="42" t="s">
        <v>143</v>
      </c>
      <c r="I73" s="42" t="s">
        <v>74</v>
      </c>
      <c r="J73" s="41">
        <v>45292</v>
      </c>
      <c r="K73" s="41">
        <v>2958465</v>
      </c>
      <c r="L73" s="42" t="s">
        <v>103</v>
      </c>
    </row>
    <row r="74" spans="8:12" x14ac:dyDescent="0.25">
      <c r="H74" s="42" t="s">
        <v>144</v>
      </c>
      <c r="I74" s="42" t="s">
        <v>74</v>
      </c>
      <c r="J74" s="41">
        <v>45292</v>
      </c>
      <c r="K74" s="41">
        <v>2958465</v>
      </c>
      <c r="L74" s="42" t="s">
        <v>103</v>
      </c>
    </row>
    <row r="75" spans="8:12" x14ac:dyDescent="0.25">
      <c r="H75" s="42" t="s">
        <v>145</v>
      </c>
      <c r="I75" s="42" t="s">
        <v>79</v>
      </c>
      <c r="J75" s="41">
        <v>45292</v>
      </c>
      <c r="K75" s="41">
        <v>2958465</v>
      </c>
      <c r="L75" s="42" t="s">
        <v>103</v>
      </c>
    </row>
    <row r="76" spans="8:12" x14ac:dyDescent="0.25">
      <c r="H76" s="42" t="s">
        <v>146</v>
      </c>
      <c r="I76" s="42" t="s">
        <v>79</v>
      </c>
      <c r="J76" s="41">
        <v>45292</v>
      </c>
      <c r="K76" s="41">
        <v>2958465</v>
      </c>
      <c r="L76" s="42" t="s">
        <v>103</v>
      </c>
    </row>
    <row r="77" spans="8:12" x14ac:dyDescent="0.25">
      <c r="H77" s="42" t="s">
        <v>147</v>
      </c>
      <c r="I77" s="42" t="s">
        <v>81</v>
      </c>
      <c r="J77" s="41">
        <v>45292</v>
      </c>
      <c r="K77" s="41">
        <v>2958465</v>
      </c>
      <c r="L77" s="42" t="s">
        <v>103</v>
      </c>
    </row>
    <row r="78" spans="8:12" x14ac:dyDescent="0.25">
      <c r="H78" s="42" t="s">
        <v>148</v>
      </c>
      <c r="I78" s="42" t="s">
        <v>92</v>
      </c>
      <c r="J78" s="41">
        <v>45292</v>
      </c>
      <c r="K78" s="41">
        <v>2958465</v>
      </c>
      <c r="L78" s="42" t="s">
        <v>103</v>
      </c>
    </row>
    <row r="79" spans="8:12" x14ac:dyDescent="0.25">
      <c r="H79" s="42" t="s">
        <v>149</v>
      </c>
      <c r="I79" s="42" t="s">
        <v>79</v>
      </c>
      <c r="J79" s="41">
        <v>45292</v>
      </c>
      <c r="K79" s="41">
        <v>2958465</v>
      </c>
      <c r="L79" s="42" t="s">
        <v>103</v>
      </c>
    </row>
    <row r="80" spans="8:12" x14ac:dyDescent="0.25">
      <c r="H80" s="42" t="s">
        <v>150</v>
      </c>
      <c r="I80" s="42" t="s">
        <v>70</v>
      </c>
      <c r="J80" s="41">
        <v>45292</v>
      </c>
      <c r="K80" s="41">
        <v>2958465</v>
      </c>
      <c r="L80" s="42" t="s">
        <v>103</v>
      </c>
    </row>
    <row r="81" spans="8:12" x14ac:dyDescent="0.25">
      <c r="H81" s="42" t="s">
        <v>151</v>
      </c>
      <c r="I81" s="42" t="s">
        <v>89</v>
      </c>
      <c r="J81" s="41">
        <v>45292</v>
      </c>
      <c r="K81" s="41">
        <v>2958465</v>
      </c>
      <c r="L81" s="42" t="s">
        <v>103</v>
      </c>
    </row>
    <row r="82" spans="8:12" x14ac:dyDescent="0.25">
      <c r="H82" s="42" t="s">
        <v>152</v>
      </c>
      <c r="I82" s="42" t="s">
        <v>90</v>
      </c>
      <c r="J82" s="41">
        <v>45292</v>
      </c>
      <c r="K82" s="41">
        <v>2958465</v>
      </c>
      <c r="L82" s="42" t="s">
        <v>103</v>
      </c>
    </row>
    <row r="83" spans="8:12" x14ac:dyDescent="0.25">
      <c r="H83" s="42" t="s">
        <v>153</v>
      </c>
      <c r="I83" s="42" t="s">
        <v>90</v>
      </c>
      <c r="J83" s="41">
        <v>45292</v>
      </c>
      <c r="K83" s="41">
        <v>2958465</v>
      </c>
      <c r="L83" s="42" t="s">
        <v>103</v>
      </c>
    </row>
    <row r="84" spans="8:12" x14ac:dyDescent="0.25">
      <c r="H84" s="42" t="s">
        <v>154</v>
      </c>
      <c r="I84" s="42" t="s">
        <v>89</v>
      </c>
      <c r="J84" s="41">
        <v>45292</v>
      </c>
      <c r="K84" s="41">
        <v>2958465</v>
      </c>
      <c r="L84" s="42" t="s">
        <v>103</v>
      </c>
    </row>
    <row r="85" spans="8:12" x14ac:dyDescent="0.25">
      <c r="H85" s="42" t="s">
        <v>155</v>
      </c>
      <c r="I85" s="42" t="s">
        <v>90</v>
      </c>
      <c r="J85" s="41">
        <v>45292</v>
      </c>
      <c r="K85" s="41">
        <v>2958465</v>
      </c>
      <c r="L85" s="42" t="s">
        <v>103</v>
      </c>
    </row>
    <row r="86" spans="8:12" x14ac:dyDescent="0.25">
      <c r="H86" s="42" t="s">
        <v>156</v>
      </c>
      <c r="I86" s="42" t="s">
        <v>84</v>
      </c>
      <c r="J86" s="41">
        <v>45292</v>
      </c>
      <c r="K86" s="41">
        <v>2958465</v>
      </c>
      <c r="L86" s="42" t="s">
        <v>103</v>
      </c>
    </row>
    <row r="87" spans="8:12" x14ac:dyDescent="0.25">
      <c r="H87" s="42" t="s">
        <v>157</v>
      </c>
      <c r="I87" s="42" t="s">
        <v>84</v>
      </c>
      <c r="J87" s="41">
        <v>45292</v>
      </c>
      <c r="K87" s="41">
        <v>2958465</v>
      </c>
      <c r="L87" s="42" t="s">
        <v>103</v>
      </c>
    </row>
    <row r="88" spans="8:12" x14ac:dyDescent="0.25">
      <c r="H88" s="42" t="s">
        <v>158</v>
      </c>
      <c r="I88" s="42" t="s">
        <v>86</v>
      </c>
      <c r="J88" s="41">
        <v>45292</v>
      </c>
      <c r="K88" s="41">
        <v>2958465</v>
      </c>
      <c r="L88" s="42" t="s">
        <v>103</v>
      </c>
    </row>
    <row r="89" spans="8:12" x14ac:dyDescent="0.25">
      <c r="H89" s="42" t="s">
        <v>159</v>
      </c>
      <c r="I89" s="42" t="s">
        <v>90</v>
      </c>
      <c r="J89" s="41">
        <v>45292</v>
      </c>
      <c r="K89" s="41">
        <v>2958465</v>
      </c>
      <c r="L89" s="42" t="s">
        <v>103</v>
      </c>
    </row>
    <row r="90" spans="8:12" x14ac:dyDescent="0.25">
      <c r="H90" s="42" t="s">
        <v>160</v>
      </c>
      <c r="I90" s="42" t="s">
        <v>91</v>
      </c>
      <c r="J90" s="41">
        <v>45292</v>
      </c>
      <c r="K90" s="41">
        <v>2958465</v>
      </c>
      <c r="L90" s="42" t="s">
        <v>103</v>
      </c>
    </row>
    <row r="91" spans="8:12" x14ac:dyDescent="0.25">
      <c r="H91" s="42" t="s">
        <v>161</v>
      </c>
      <c r="I91" s="42" t="s">
        <v>89</v>
      </c>
      <c r="J91" s="41">
        <v>45292</v>
      </c>
      <c r="K91" s="41">
        <v>2958465</v>
      </c>
      <c r="L91" s="42" t="s">
        <v>103</v>
      </c>
    </row>
    <row r="92" spans="8:12" x14ac:dyDescent="0.25">
      <c r="H92" s="42" t="s">
        <v>162</v>
      </c>
      <c r="I92" s="42" t="s">
        <v>92</v>
      </c>
      <c r="J92" s="41">
        <v>45292</v>
      </c>
      <c r="K92" s="41">
        <v>2958465</v>
      </c>
      <c r="L92" s="42" t="s">
        <v>103</v>
      </c>
    </row>
    <row r="93" spans="8:12" x14ac:dyDescent="0.25">
      <c r="H93" s="42" t="s">
        <v>163</v>
      </c>
      <c r="I93" s="42" t="s">
        <v>91</v>
      </c>
      <c r="J93" s="41">
        <v>45292</v>
      </c>
      <c r="K93" s="41">
        <v>2958465</v>
      </c>
      <c r="L93" s="42" t="s">
        <v>103</v>
      </c>
    </row>
    <row r="94" spans="8:12" x14ac:dyDescent="0.25">
      <c r="H94" s="42" t="s">
        <v>164</v>
      </c>
      <c r="I94" s="42" t="s">
        <v>92</v>
      </c>
      <c r="J94" s="41">
        <v>45292</v>
      </c>
      <c r="K94" s="41">
        <v>2958465</v>
      </c>
      <c r="L94" s="42" t="s">
        <v>103</v>
      </c>
    </row>
    <row r="95" spans="8:12" x14ac:dyDescent="0.25">
      <c r="H95" s="42" t="s">
        <v>165</v>
      </c>
      <c r="I95" s="42" t="s">
        <v>90</v>
      </c>
      <c r="J95" s="41">
        <v>45292</v>
      </c>
      <c r="K95" s="41">
        <v>2958465</v>
      </c>
      <c r="L95" s="42" t="s">
        <v>103</v>
      </c>
    </row>
    <row r="96" spans="8:12" x14ac:dyDescent="0.25">
      <c r="H96" s="42" t="s">
        <v>166</v>
      </c>
      <c r="I96" s="42" t="s">
        <v>89</v>
      </c>
      <c r="J96" s="41">
        <v>45292</v>
      </c>
      <c r="K96" s="41">
        <v>2958465</v>
      </c>
      <c r="L96" s="42" t="s">
        <v>103</v>
      </c>
    </row>
    <row r="97" spans="8:12" x14ac:dyDescent="0.25">
      <c r="H97" s="42" t="s">
        <v>167</v>
      </c>
      <c r="I97" s="42" t="s">
        <v>91</v>
      </c>
      <c r="J97" s="41">
        <v>45292</v>
      </c>
      <c r="K97" s="41">
        <v>2958465</v>
      </c>
      <c r="L97" s="42" t="s">
        <v>103</v>
      </c>
    </row>
    <row r="98" spans="8:12" x14ac:dyDescent="0.25">
      <c r="H98" s="42" t="s">
        <v>168</v>
      </c>
      <c r="I98" s="42" t="s">
        <v>90</v>
      </c>
      <c r="J98" s="41">
        <v>45292</v>
      </c>
      <c r="K98" s="41">
        <v>2958465</v>
      </c>
      <c r="L98" s="42" t="s">
        <v>103</v>
      </c>
    </row>
    <row r="99" spans="8:12" x14ac:dyDescent="0.25">
      <c r="H99" s="42" t="s">
        <v>169</v>
      </c>
      <c r="I99" s="42" t="s">
        <v>79</v>
      </c>
      <c r="J99" s="41">
        <v>45292</v>
      </c>
      <c r="K99" s="41">
        <v>2958465</v>
      </c>
      <c r="L99" s="42" t="s">
        <v>103</v>
      </c>
    </row>
    <row r="100" spans="8:12" x14ac:dyDescent="0.25">
      <c r="H100" s="42" t="s">
        <v>170</v>
      </c>
      <c r="I100" s="42" t="s">
        <v>92</v>
      </c>
      <c r="J100" s="41">
        <v>45292</v>
      </c>
      <c r="K100" s="41">
        <v>2958465</v>
      </c>
      <c r="L100" s="42" t="s">
        <v>103</v>
      </c>
    </row>
    <row r="101" spans="8:12" x14ac:dyDescent="0.25">
      <c r="H101" s="42" t="s">
        <v>171</v>
      </c>
      <c r="I101" s="42" t="s">
        <v>89</v>
      </c>
      <c r="J101" s="41">
        <v>45292</v>
      </c>
      <c r="K101" s="41">
        <v>2958465</v>
      </c>
      <c r="L101" s="42" t="s">
        <v>103</v>
      </c>
    </row>
    <row r="102" spans="8:12" x14ac:dyDescent="0.25">
      <c r="H102" s="42" t="s">
        <v>172</v>
      </c>
      <c r="I102" s="42" t="s">
        <v>89</v>
      </c>
      <c r="J102" s="41">
        <v>45292</v>
      </c>
      <c r="K102" s="41">
        <v>2958465</v>
      </c>
      <c r="L102" s="42" t="s">
        <v>103</v>
      </c>
    </row>
    <row r="103" spans="8:12" x14ac:dyDescent="0.25">
      <c r="H103" s="42" t="s">
        <v>173</v>
      </c>
      <c r="I103" s="42" t="s">
        <v>79</v>
      </c>
      <c r="J103" s="41">
        <v>45292</v>
      </c>
      <c r="K103" s="41">
        <v>2958465</v>
      </c>
      <c r="L103" s="42" t="s">
        <v>103</v>
      </c>
    </row>
    <row r="104" spans="8:12" x14ac:dyDescent="0.25">
      <c r="H104" s="42" t="s">
        <v>174</v>
      </c>
      <c r="I104" s="42" t="s">
        <v>92</v>
      </c>
      <c r="J104" s="41">
        <v>45292</v>
      </c>
      <c r="K104" s="41">
        <v>2958465</v>
      </c>
      <c r="L104" s="42" t="s">
        <v>103</v>
      </c>
    </row>
  </sheetData>
  <sheetProtection algorithmName="SHA-512" hashValue="9NuVQ6lyYhK3ZShIM1STu10wQqXjD/FzQ0ZaTLjvfsoU+g7+Xtb9obnL88gZpSNmNm1Ir/SY1iWuA4UO0gwECQ==" saltValue="5ArulbFXZ0U8qMp5h33Rxw==" spinCount="100000"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50E931E30D72F4B974FC578B15B52D7" ma:contentTypeVersion="3" ma:contentTypeDescription="Create a new document." ma:contentTypeScope="" ma:versionID="d80901edff6d77392cb37ca807242a06">
  <xsd:schema xmlns:xsd="http://www.w3.org/2001/XMLSchema" xmlns:xs="http://www.w3.org/2001/XMLSchema" xmlns:p="http://schemas.microsoft.com/office/2006/metadata/properties" xmlns:ns1="http://schemas.microsoft.com/sharepoint/v3" xmlns:ns2="2959c312-cb3c-4c2f-b38b-93ddbf58fbb2" xmlns:ns3="a6e97f4c-258a-47c2-ac3d-47c30f471fe0" targetNamespace="http://schemas.microsoft.com/office/2006/metadata/properties" ma:root="true" ma:fieldsID="c3905f7df813c90823620b02b80512fc" ns1:_="" ns2:_="" ns3:_="">
    <xsd:import namespace="http://schemas.microsoft.com/sharepoint/v3"/>
    <xsd:import namespace="2959c312-cb3c-4c2f-b38b-93ddbf58fbb2"/>
    <xsd:import namespace="a6e97f4c-258a-47c2-ac3d-47c30f471fe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_dlc_DocId" minOccurs="0"/>
                <xsd:element ref="ns2:_dlc_DocIdUrl" minOccurs="0"/>
                <xsd:element ref="ns2:_dlc_DocIdPersistId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59c312-cb3c-4c2f-b38b-93ddbf58fbb2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1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e97f4c-258a-47c2-ac3d-47c30f471fe0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_dlc_DocId xmlns="2959c312-cb3c-4c2f-b38b-93ddbf58fbb2">NQCK4AVE555S-767766201-917</_dlc_DocId>
    <_dlc_DocIdUrl xmlns="2959c312-cb3c-4c2f-b38b-93ddbf58fbb2">
      <Url>https://epcorweb/en-ca/departments/drainage/sites/SS/BusSup/SUC/_layouts/15/DocIdRedir.aspx?ID=NQCK4AVE555S-767766201-917</Url>
      <Description>NQCK4AVE555S-767766201-917</Description>
    </_dlc_DocIdUrl>
  </documentManagement>
</p:properties>
</file>

<file path=customXml/itemProps1.xml><?xml version="1.0" encoding="utf-8"?>
<ds:datastoreItem xmlns:ds="http://schemas.openxmlformats.org/officeDocument/2006/customXml" ds:itemID="{E821F028-65B9-4843-B2A2-C43FD20522E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2C1D05C-B3F4-48E4-8AE6-9984383FF446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328AD319-F951-4D39-9613-543535F64A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959c312-cb3c-4c2f-b38b-93ddbf58fbb2"/>
    <ds:schemaRef ds:uri="a6e97f4c-258a-47c2-ac3d-47c30f471f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4CD18975-89BA-4960-B2F0-A0C0B2B0D73F}">
  <ds:schemaRefs>
    <ds:schemaRef ds:uri="http://purl.org/dc/dcmitype/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a6e97f4c-258a-47c2-ac3d-47c30f471fe0"/>
    <ds:schemaRef ds:uri="2959c312-cb3c-4c2f-b38b-93ddbf58fbb2"/>
    <ds:schemaRef ds:uri="http://schemas.microsoft.com/sharepoint/v3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Detailed Site Coverage</vt:lpstr>
      <vt:lpstr>Ponds and Other Storage</vt:lpstr>
      <vt:lpstr>LID</vt:lpstr>
      <vt:lpstr>Control</vt:lpstr>
      <vt:lpstr>'Detailed Site Coverage'!Print_Area</vt:lpstr>
      <vt:lpstr>LID!Print_Area</vt:lpstr>
      <vt:lpstr>'Ponds and Other Storage'!Print_Area</vt:lpstr>
    </vt:vector>
  </TitlesOfParts>
  <Manager/>
  <Company>EPCOR Utilities Inc.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Curran, David</dc:creator>
  <cp:keywords/>
  <dc:description/>
  <cp:lastModifiedBy>Hashimoto, Hannah</cp:lastModifiedBy>
  <cp:revision/>
  <dcterms:created xsi:type="dcterms:W3CDTF">2025-01-21T16:04:21Z</dcterms:created>
  <dcterms:modified xsi:type="dcterms:W3CDTF">2025-04-02T15:33:04Z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0x010100150E931E30D72F4B974FC578B15B52D7</vt:lpwstr>
  </property>
  <property fmtid="{D5CDD505-2E9C-101B-9397-08002B2CF9AE}" pid="3" name="MediaServiceImageTags">
    <vt:lpwstr/>
  </property>
  <property fmtid="{D5CDD505-2E9C-101B-9397-08002B2CF9AE}" pid="4" name="_dlc_DocIdItemGuid">
    <vt:lpwstr>ead97883-e0e4-40ab-94d5-f435f84bc50e</vt:lpwstr>
  </property>
</Properties>
</file>